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H:\Coldridge Parish Council\Admin\Accounts\2017 -18\"/>
    </mc:Choice>
  </mc:AlternateContent>
  <xr:revisionPtr revIDLastSave="0" documentId="10_ncr:8100000_{018820BC-B248-4407-BB56-BEE701D77273}" xr6:coauthVersionLast="32" xr6:coauthVersionMax="32" xr10:uidLastSave="{00000000-0000-0000-0000-000000000000}"/>
  <bookViews>
    <workbookView xWindow="-165" yWindow="-90" windowWidth="18840" windowHeight="11250" activeTab="1" xr2:uid="{00000000-000D-0000-FFFF-FFFF00000000}"/>
  </bookViews>
  <sheets>
    <sheet name="2017-18" sheetId="2" r:id="rId1"/>
    <sheet name="Summary " sheetId="3" r:id="rId2"/>
  </sheets>
  <calcPr calcId="162913"/>
</workbook>
</file>

<file path=xl/calcChain.xml><?xml version="1.0" encoding="utf-8"?>
<calcChain xmlns="http://schemas.openxmlformats.org/spreadsheetml/2006/main">
  <c r="F14" i="3" l="1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5" i="3"/>
  <c r="F6" i="3"/>
  <c r="F7" i="3"/>
  <c r="F8" i="3"/>
  <c r="F9" i="3"/>
  <c r="F10" i="3"/>
  <c r="F11" i="3"/>
  <c r="F12" i="3"/>
  <c r="F13" i="3"/>
  <c r="F4" i="3"/>
  <c r="E55" i="2" l="1"/>
  <c r="D11" i="3" l="1"/>
  <c r="E4" i="3"/>
  <c r="E5" i="3"/>
  <c r="E6" i="3"/>
  <c r="E7" i="3"/>
  <c r="E8" i="3"/>
  <c r="E9" i="3"/>
  <c r="E10" i="3"/>
  <c r="E11" i="3"/>
  <c r="E12" i="3"/>
  <c r="E17" i="3" l="1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16" i="3"/>
  <c r="C33" i="3"/>
  <c r="C19" i="3"/>
  <c r="C16" i="3"/>
  <c r="C46" i="3" l="1"/>
  <c r="C20" i="3"/>
  <c r="C31" i="3"/>
  <c r="C30" i="3"/>
  <c r="C32" i="3"/>
  <c r="C29" i="3"/>
  <c r="C28" i="3"/>
  <c r="C17" i="3"/>
  <c r="C18" i="3"/>
  <c r="C27" i="3"/>
  <c r="C23" i="3"/>
  <c r="C22" i="3"/>
  <c r="C48" i="3" l="1"/>
  <c r="C11" i="3"/>
  <c r="C10" i="3"/>
  <c r="C9" i="3"/>
  <c r="C41" i="3"/>
  <c r="A33" i="3"/>
  <c r="C13" i="3" l="1"/>
  <c r="C36" i="3" l="1"/>
  <c r="C42" i="3" s="1"/>
  <c r="C43" i="3" s="1"/>
  <c r="E13" i="3"/>
  <c r="A13" i="3"/>
  <c r="A36" i="3" s="1"/>
  <c r="K46" i="2" l="1"/>
  <c r="J49" i="2"/>
  <c r="I48" i="2"/>
  <c r="I47" i="2"/>
  <c r="K44" i="2" l="1"/>
  <c r="N45" i="2"/>
  <c r="J42" i="2"/>
  <c r="I41" i="2"/>
  <c r="I40" i="2"/>
  <c r="I37" i="2" l="1"/>
  <c r="I36" i="2"/>
  <c r="I28" i="2" l="1"/>
  <c r="I27" i="2"/>
  <c r="J23" i="2"/>
  <c r="J20" i="2"/>
  <c r="I22" i="2"/>
  <c r="I21" i="2"/>
  <c r="M15" i="2"/>
  <c r="K14" i="2"/>
  <c r="J11" i="2"/>
  <c r="I13" i="2"/>
  <c r="I12" i="2"/>
  <c r="N50" i="2"/>
  <c r="K50" i="2" l="1"/>
  <c r="I50" i="2"/>
  <c r="J50" i="2"/>
  <c r="F5" i="2"/>
  <c r="F6" i="2" s="1"/>
  <c r="F7" i="2" s="1"/>
  <c r="D50" i="2"/>
  <c r="E50" i="2"/>
  <c r="L50" i="2"/>
  <c r="M50" i="2"/>
  <c r="F8" i="2" l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G50" i="2"/>
  <c r="H50" i="2"/>
</calcChain>
</file>

<file path=xl/sharedStrings.xml><?xml version="1.0" encoding="utf-8"?>
<sst xmlns="http://schemas.openxmlformats.org/spreadsheetml/2006/main" count="129" uniqueCount="93">
  <si>
    <t>Receipts</t>
  </si>
  <si>
    <t>Date</t>
  </si>
  <si>
    <t>Details</t>
  </si>
  <si>
    <t>Payments</t>
  </si>
  <si>
    <t>Cheque</t>
  </si>
  <si>
    <t>VAT</t>
  </si>
  <si>
    <t>balance</t>
  </si>
  <si>
    <t>number</t>
  </si>
  <si>
    <t>Current a/c</t>
  </si>
  <si>
    <t xml:space="preserve">Balance b/f from last year </t>
  </si>
  <si>
    <t>£</t>
  </si>
  <si>
    <t>wage cost</t>
  </si>
  <si>
    <t>expenses</t>
  </si>
  <si>
    <t>other exp.</t>
  </si>
  <si>
    <t>statement</t>
  </si>
  <si>
    <t>Bank</t>
  </si>
  <si>
    <t>net of VAT</t>
  </si>
  <si>
    <t xml:space="preserve">one-off payments </t>
  </si>
  <si>
    <t>Total</t>
  </si>
  <si>
    <t>DALC</t>
  </si>
  <si>
    <t>grants</t>
  </si>
  <si>
    <t>W J Morris [wiring defibrilator]</t>
  </si>
  <si>
    <t>VAT refund from 2016/17</t>
  </si>
  <si>
    <t>Hawkridge Farm</t>
  </si>
  <si>
    <t>TAP fund from 2016/17</t>
  </si>
  <si>
    <t>ok</t>
  </si>
  <si>
    <t>HMRC</t>
  </si>
  <si>
    <t>K Richardson wages</t>
  </si>
  <si>
    <t>K Richardson expenses</t>
  </si>
  <si>
    <t>AON Insurance</t>
  </si>
  <si>
    <t>Office Furniture on-line</t>
  </si>
  <si>
    <t>BT phone box east leigh</t>
  </si>
  <si>
    <t>H Smith grass cutting</t>
  </si>
  <si>
    <t>A Kendal Clock winding</t>
  </si>
  <si>
    <t>M Mann clock winding</t>
  </si>
  <si>
    <t>Clerks expenses</t>
  </si>
  <si>
    <t>Clerks wages</t>
  </si>
  <si>
    <t>tax on clerks wages</t>
  </si>
  <si>
    <t>A Green expenses</t>
  </si>
  <si>
    <t>Cumbria clock company</t>
  </si>
  <si>
    <t>Grant Thornton</t>
  </si>
  <si>
    <t>Tractor repairs</t>
  </si>
  <si>
    <t>DALC conference</t>
  </si>
  <si>
    <t>SWAST</t>
  </si>
  <si>
    <t>NALC Local awards scheme</t>
  </si>
  <si>
    <r>
      <t xml:space="preserve">A Kendal Clock winding </t>
    </r>
    <r>
      <rPr>
        <sz val="10"/>
        <color rgb="FFFF0000"/>
        <rFont val="Arial"/>
        <family val="2"/>
      </rPr>
      <t>Cancelled</t>
    </r>
  </si>
  <si>
    <t>replacement for 647</t>
  </si>
  <si>
    <r>
      <t xml:space="preserve">A Green for Xmas tree </t>
    </r>
    <r>
      <rPr>
        <sz val="10"/>
        <color rgb="FFFF0000"/>
        <rFont val="Arial"/>
        <family val="2"/>
      </rPr>
      <t>Cancelled</t>
    </r>
  </si>
  <si>
    <t>J Smith tree lights</t>
  </si>
  <si>
    <t>Tiverton &amp; Dist Comm Transport</t>
  </si>
  <si>
    <t>St Matthew's church for Xmas tree</t>
  </si>
  <si>
    <t xml:space="preserve"> </t>
  </si>
  <si>
    <t>Coldridge Parish Council year end 31 March 2018</t>
  </si>
  <si>
    <t>Precept</t>
  </si>
  <si>
    <t>Interest on bank account</t>
  </si>
  <si>
    <t>Council tax support grant</t>
  </si>
  <si>
    <t>TAP fund 2015/2016</t>
  </si>
  <si>
    <t>Locality grant for defibrillator</t>
  </si>
  <si>
    <t>Payments excl VAT</t>
  </si>
  <si>
    <t>DALC affiliation</t>
  </si>
  <si>
    <t>Insurance</t>
  </si>
  <si>
    <t>General Expenses and Admin costs</t>
  </si>
  <si>
    <t xml:space="preserve">Memorial Clock Maintenance &amp; Winding </t>
  </si>
  <si>
    <t>Graveyard Grants</t>
  </si>
  <si>
    <t>Tiverton Community Transport Grant</t>
  </si>
  <si>
    <t>Citzens Advice Grant</t>
  </si>
  <si>
    <t>Road signs and letters for finger boards</t>
  </si>
  <si>
    <t xml:space="preserve">Computer and scanner from Transparency Grant </t>
  </si>
  <si>
    <t>TOTAL PAYMENTS</t>
  </si>
  <si>
    <t>Surplus/(deficit)</t>
  </si>
  <si>
    <t>Current Account</t>
  </si>
  <si>
    <t>Reserve Account</t>
  </si>
  <si>
    <t>Represented by</t>
  </si>
  <si>
    <t>Balance b/f 1 April 2017</t>
  </si>
  <si>
    <t>Hawkridge farm</t>
  </si>
  <si>
    <t>Wiring for Defibrillator</t>
  </si>
  <si>
    <t>NALC Local Award Scheme</t>
  </si>
  <si>
    <t>TOTAL INCOME</t>
  </si>
  <si>
    <t>Village hall chairs paid for from TAP grant 2016/17</t>
  </si>
  <si>
    <t>Purchase of East Leigh phonebox</t>
  </si>
  <si>
    <t>SW Ambulance Trust defibrillator lease</t>
  </si>
  <si>
    <t>Coldridge Parish Council has no loans, tenacies or outstanding debts</t>
  </si>
  <si>
    <t>Signed</t>
  </si>
  <si>
    <t>Chairman</t>
  </si>
  <si>
    <t>Responsible Finance Officer</t>
  </si>
  <si>
    <t>Staff costs</t>
  </si>
  <si>
    <t>difference</t>
  </si>
  <si>
    <t>precept including RSG of 120.00</t>
  </si>
  <si>
    <t>interest</t>
  </si>
  <si>
    <t>Savings account at start</t>
  </si>
  <si>
    <t>Savings account at year end</t>
  </si>
  <si>
    <t>2016/17</t>
  </si>
  <si>
    <t>Balance c/f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</si>
</sst>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164" formatCode="d\-mmm\-yy"/>
    <numFmt numFmtId="165" formatCode="[$-F800]dddd\,\ mmmm\ dd\,\ yyyy"/>
    <numFmt numFmtId="166" formatCode="&quot;£&quot;#,##0"/>
    <numFmt numFmtId="167" formatCode="&quot;£&quot;#,##0.00"/>
    <numFmt numFmtId="168" formatCode="0.00_ ;[Red]\-0.00\ 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8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" fontId="0" fillId="0" borderId="0" xfId="0" applyNumberFormat="1"/>
    <xf numFmtId="2" fontId="1" fillId="0" borderId="0" xfId="0" applyNumberFormat="1" applyFont="1"/>
    <xf numFmtId="1" fontId="1" fillId="0" borderId="0" xfId="0" applyNumberFormat="1" applyFont="1"/>
    <xf numFmtId="14" fontId="1" fillId="0" borderId="0" xfId="0" applyNumberFormat="1" applyFont="1"/>
    <xf numFmtId="2" fontId="0" fillId="0" borderId="0" xfId="0" applyNumberFormat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0" fillId="0" borderId="1" xfId="0" applyBorder="1"/>
    <xf numFmtId="1" fontId="1" fillId="0" borderId="1" xfId="0" applyNumberFormat="1" applyFont="1" applyBorder="1"/>
    <xf numFmtId="14" fontId="1" fillId="0" borderId="1" xfId="0" applyNumberFormat="1" applyFont="1" applyBorder="1"/>
    <xf numFmtId="165" fontId="1" fillId="0" borderId="1" xfId="0" applyNumberFormat="1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15" fontId="0" fillId="0" borderId="1" xfId="0" applyNumberFormat="1" applyBorder="1"/>
    <xf numFmtId="1" fontId="1" fillId="0" borderId="2" xfId="0" applyNumberFormat="1" applyFont="1" applyFill="1" applyBorder="1"/>
    <xf numFmtId="0" fontId="0" fillId="0" borderId="2" xfId="0" applyBorder="1"/>
    <xf numFmtId="2" fontId="1" fillId="0" borderId="2" xfId="0" applyNumberFormat="1" applyFont="1" applyFill="1" applyBorder="1"/>
    <xf numFmtId="16" fontId="1" fillId="0" borderId="1" xfId="0" applyNumberFormat="1" applyFont="1" applyBorder="1"/>
    <xf numFmtId="16" fontId="0" fillId="0" borderId="1" xfId="0" applyNumberFormat="1" applyBorder="1"/>
    <xf numFmtId="4" fontId="0" fillId="0" borderId="1" xfId="0" applyNumberFormat="1" applyBorder="1"/>
    <xf numFmtId="0" fontId="3" fillId="0" borderId="1" xfId="0" applyFont="1" applyBorder="1"/>
    <xf numFmtId="2" fontId="3" fillId="0" borderId="1" xfId="0" applyNumberFormat="1" applyFont="1" applyBorder="1"/>
    <xf numFmtId="2" fontId="0" fillId="0" borderId="1" xfId="0" applyNumberFormat="1" applyFill="1" applyBorder="1"/>
    <xf numFmtId="15" fontId="1" fillId="0" borderId="1" xfId="0" applyNumberFormat="1" applyFont="1" applyBorder="1"/>
    <xf numFmtId="1" fontId="1" fillId="0" borderId="2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4" fontId="1" fillId="0" borderId="1" xfId="0" applyNumberFormat="1" applyFont="1" applyBorder="1"/>
    <xf numFmtId="4" fontId="0" fillId="0" borderId="1" xfId="0" applyNumberFormat="1" applyFill="1" applyBorder="1"/>
    <xf numFmtId="165" fontId="0" fillId="0" borderId="1" xfId="0" applyNumberFormat="1" applyBorder="1"/>
    <xf numFmtId="0" fontId="3" fillId="0" borderId="3" xfId="0" applyFont="1" applyFill="1" applyBorder="1"/>
    <xf numFmtId="0" fontId="1" fillId="0" borderId="4" xfId="0" applyFont="1" applyFill="1" applyBorder="1"/>
    <xf numFmtId="2" fontId="0" fillId="0" borderId="2" xfId="0" applyNumberFormat="1" applyBorder="1"/>
    <xf numFmtId="16" fontId="0" fillId="0" borderId="0" xfId="0" applyNumberFormat="1"/>
    <xf numFmtId="0" fontId="2" fillId="0" borderId="0" xfId="0" applyFont="1"/>
    <xf numFmtId="166" fontId="6" fillId="0" borderId="0" xfId="0" applyNumberFormat="1" applyFont="1"/>
    <xf numFmtId="166" fontId="9" fillId="0" borderId="0" xfId="0" applyNumberFormat="1" applyFont="1"/>
    <xf numFmtId="166" fontId="8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8" fontId="7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8" fontId="0" fillId="0" borderId="0" xfId="0" applyNumberFormat="1"/>
    <xf numFmtId="168" fontId="1" fillId="0" borderId="0" xfId="0" applyNumberFormat="1" applyFont="1"/>
    <xf numFmtId="0" fontId="6" fillId="0" borderId="0" xfId="0" applyFont="1"/>
    <xf numFmtId="168" fontId="6" fillId="0" borderId="0" xfId="0" applyNumberFormat="1" applyFont="1"/>
    <xf numFmtId="0" fontId="9" fillId="0" borderId="0" xfId="0" applyFont="1"/>
    <xf numFmtId="168" fontId="9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168" fontId="2" fillId="0" borderId="0" xfId="0" applyNumberFormat="1" applyFont="1"/>
    <xf numFmtId="168" fontId="12" fillId="0" borderId="0" xfId="0" applyNumberFormat="1" applyFont="1"/>
    <xf numFmtId="168" fontId="1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view="pageLayout" topLeftCell="A28" zoomScale="80" zoomScaleNormal="100" zoomScalePageLayoutView="80" workbookViewId="0">
      <selection activeCell="P41" sqref="P41:P47"/>
    </sheetView>
  </sheetViews>
  <sheetFormatPr defaultRowHeight="12.75" x14ac:dyDescent="0.2"/>
  <cols>
    <col min="1" max="1" width="14" customWidth="1"/>
    <col min="2" max="2" width="31.5703125" customWidth="1"/>
    <col min="3" max="3" width="8.140625" customWidth="1"/>
    <col min="4" max="4" width="9.42578125" customWidth="1"/>
    <col min="5" max="5" width="9.85546875" customWidth="1"/>
    <col min="6" max="6" width="11.7109375" style="2" customWidth="1"/>
    <col min="7" max="7" width="10.5703125" customWidth="1"/>
    <col min="8" max="8" width="3.7109375" customWidth="1"/>
    <col min="9" max="9" width="9.42578125" customWidth="1"/>
    <col min="12" max="12" width="15.5703125" customWidth="1"/>
  </cols>
  <sheetData>
    <row r="1" spans="1:16" x14ac:dyDescent="0.2">
      <c r="A1" s="5"/>
      <c r="B1" s="1"/>
      <c r="C1" s="1"/>
      <c r="D1" s="3"/>
      <c r="E1" s="1"/>
      <c r="F1" s="4"/>
      <c r="G1" s="3"/>
      <c r="H1" s="3"/>
      <c r="I1" s="1"/>
      <c r="J1" s="6"/>
      <c r="K1" s="6"/>
    </row>
    <row r="2" spans="1:16" x14ac:dyDescent="0.2">
      <c r="A2" s="18"/>
      <c r="B2" s="7"/>
      <c r="C2" s="8" t="s">
        <v>4</v>
      </c>
      <c r="D2" s="8" t="s">
        <v>0</v>
      </c>
      <c r="E2" s="9" t="s">
        <v>3</v>
      </c>
      <c r="F2" s="10" t="s">
        <v>8</v>
      </c>
      <c r="G2" s="11" t="s">
        <v>15</v>
      </c>
      <c r="H2" s="12"/>
      <c r="I2" s="7" t="s">
        <v>11</v>
      </c>
      <c r="J2" s="13" t="s">
        <v>12</v>
      </c>
      <c r="K2" s="13" t="s">
        <v>13</v>
      </c>
      <c r="L2" s="7" t="s">
        <v>17</v>
      </c>
      <c r="M2" s="25" t="s">
        <v>5</v>
      </c>
      <c r="N2" s="25" t="s">
        <v>20</v>
      </c>
    </row>
    <row r="3" spans="1:16" x14ac:dyDescent="0.2">
      <c r="A3" s="14" t="s">
        <v>1</v>
      </c>
      <c r="B3" s="14" t="s">
        <v>2</v>
      </c>
      <c r="C3" s="8" t="s">
        <v>7</v>
      </c>
      <c r="D3" s="8" t="s">
        <v>10</v>
      </c>
      <c r="E3" s="14" t="s">
        <v>10</v>
      </c>
      <c r="F3" s="10" t="s">
        <v>6</v>
      </c>
      <c r="G3" s="9" t="s">
        <v>14</v>
      </c>
      <c r="H3" s="12"/>
      <c r="I3" s="7"/>
      <c r="J3" s="13"/>
      <c r="K3" s="16" t="s">
        <v>16</v>
      </c>
      <c r="L3" s="16" t="s">
        <v>16</v>
      </c>
      <c r="M3" s="16"/>
      <c r="N3" s="16"/>
    </row>
    <row r="4" spans="1:16" x14ac:dyDescent="0.2">
      <c r="A4" s="19">
        <v>42826</v>
      </c>
      <c r="B4" s="7" t="s">
        <v>9</v>
      </c>
      <c r="C4" s="15"/>
      <c r="D4" s="12"/>
      <c r="E4" s="7"/>
      <c r="F4" s="12">
        <v>1038.6500000000001</v>
      </c>
      <c r="G4" s="7"/>
      <c r="H4" s="12"/>
      <c r="I4" s="40"/>
      <c r="J4" s="32"/>
      <c r="K4" s="32"/>
      <c r="L4" s="32"/>
      <c r="M4" s="32"/>
      <c r="N4" s="16"/>
    </row>
    <row r="5" spans="1:16" x14ac:dyDescent="0.2">
      <c r="A5" s="42">
        <v>42828</v>
      </c>
      <c r="B5" s="7" t="s">
        <v>87</v>
      </c>
      <c r="C5" s="16"/>
      <c r="D5" s="13">
        <v>4500</v>
      </c>
      <c r="E5" s="13"/>
      <c r="F5" s="12">
        <f>F4+D5</f>
        <v>5538.65</v>
      </c>
      <c r="G5" s="30">
        <v>42853</v>
      </c>
      <c r="H5" s="12"/>
      <c r="I5" s="12"/>
      <c r="J5" s="13"/>
      <c r="L5" s="13"/>
      <c r="M5" s="13"/>
      <c r="N5" s="13"/>
    </row>
    <row r="6" spans="1:16" x14ac:dyDescent="0.2">
      <c r="A6" s="42">
        <v>42828</v>
      </c>
      <c r="B6" s="16" t="s">
        <v>19</v>
      </c>
      <c r="C6" s="16"/>
      <c r="D6" s="13"/>
      <c r="E6" s="13">
        <v>80.73</v>
      </c>
      <c r="F6" s="12">
        <f>F5-E6</f>
        <v>5457.92</v>
      </c>
      <c r="G6" s="30">
        <v>42853</v>
      </c>
      <c r="H6" s="12"/>
      <c r="I6" s="12"/>
      <c r="J6" s="13"/>
      <c r="K6" s="13">
        <v>70.25</v>
      </c>
      <c r="L6" s="13"/>
      <c r="M6" s="13">
        <v>10.48</v>
      </c>
      <c r="N6" s="13"/>
      <c r="P6" s="6"/>
    </row>
    <row r="7" spans="1:16" x14ac:dyDescent="0.2">
      <c r="A7" s="19">
        <v>42831</v>
      </c>
      <c r="B7" s="7" t="s">
        <v>21</v>
      </c>
      <c r="C7" s="17">
        <v>624</v>
      </c>
      <c r="D7" s="12"/>
      <c r="E7" s="12">
        <v>81.2</v>
      </c>
      <c r="F7" s="12">
        <f>F6-E7</f>
        <v>5376.72</v>
      </c>
      <c r="G7" s="30">
        <v>42853</v>
      </c>
      <c r="H7" s="12"/>
      <c r="I7" s="12"/>
      <c r="J7" s="13"/>
      <c r="K7" s="6"/>
      <c r="L7" s="13">
        <v>67.67</v>
      </c>
      <c r="M7" s="13">
        <v>13.53</v>
      </c>
      <c r="N7" s="13"/>
    </row>
    <row r="8" spans="1:16" x14ac:dyDescent="0.2">
      <c r="A8" s="19">
        <v>42844</v>
      </c>
      <c r="B8" s="7" t="s">
        <v>22</v>
      </c>
      <c r="C8" s="17"/>
      <c r="D8" s="12">
        <v>620.01</v>
      </c>
      <c r="E8" s="12"/>
      <c r="F8" s="12">
        <f>F7+D8</f>
        <v>5996.7300000000005</v>
      </c>
      <c r="G8" s="30">
        <v>42853</v>
      </c>
      <c r="H8" s="12"/>
      <c r="I8" s="12"/>
      <c r="J8" s="13"/>
      <c r="K8" s="13"/>
      <c r="L8" s="13"/>
      <c r="M8" s="35"/>
      <c r="N8" s="13"/>
    </row>
    <row r="9" spans="1:16" x14ac:dyDescent="0.2">
      <c r="A9" s="19">
        <v>42845</v>
      </c>
      <c r="B9" s="7" t="s">
        <v>23</v>
      </c>
      <c r="C9" s="17"/>
      <c r="D9" s="12">
        <v>53.34</v>
      </c>
      <c r="E9" s="12"/>
      <c r="F9" s="12">
        <f>F8+D9</f>
        <v>6050.0700000000006</v>
      </c>
      <c r="G9" s="30">
        <v>42853</v>
      </c>
      <c r="H9" s="12" t="s">
        <v>25</v>
      </c>
      <c r="I9" s="12"/>
      <c r="J9" s="13"/>
      <c r="K9" s="13"/>
      <c r="L9" s="13"/>
      <c r="M9" s="35"/>
      <c r="N9" s="13"/>
    </row>
    <row r="10" spans="1:16" x14ac:dyDescent="0.2">
      <c r="A10" s="19">
        <v>42853</v>
      </c>
      <c r="B10" s="7" t="s">
        <v>24</v>
      </c>
      <c r="C10" s="17"/>
      <c r="D10" s="12">
        <v>500</v>
      </c>
      <c r="E10" s="12"/>
      <c r="F10" s="12">
        <f>F9+D10</f>
        <v>6550.0700000000006</v>
      </c>
      <c r="G10" s="30">
        <v>42887</v>
      </c>
      <c r="H10" s="12"/>
      <c r="I10" s="12"/>
      <c r="J10" s="13"/>
      <c r="K10" s="13"/>
      <c r="L10" s="13"/>
      <c r="M10" s="35"/>
      <c r="N10" s="13"/>
    </row>
    <row r="11" spans="1:16" x14ac:dyDescent="0.2">
      <c r="A11" s="19">
        <v>42880</v>
      </c>
      <c r="B11" s="44" t="s">
        <v>28</v>
      </c>
      <c r="C11" s="17">
        <v>625</v>
      </c>
      <c r="D11" s="12"/>
      <c r="E11" s="12">
        <v>57.49</v>
      </c>
      <c r="F11" s="12">
        <f t="shared" ref="F11:F49" si="0">F10-E11</f>
        <v>6492.5800000000008</v>
      </c>
      <c r="G11" s="30">
        <v>42887</v>
      </c>
      <c r="H11" s="12"/>
      <c r="I11" s="6"/>
      <c r="J11" s="12">
        <f>E11</f>
        <v>57.49</v>
      </c>
      <c r="K11" s="13"/>
      <c r="L11" s="13"/>
      <c r="M11" s="35"/>
      <c r="N11" s="13"/>
    </row>
    <row r="12" spans="1:16" x14ac:dyDescent="0.2">
      <c r="A12" s="19">
        <v>42880</v>
      </c>
      <c r="B12" s="7" t="s">
        <v>27</v>
      </c>
      <c r="C12" s="17">
        <v>626</v>
      </c>
      <c r="D12" s="12"/>
      <c r="E12" s="12">
        <v>330.62</v>
      </c>
      <c r="F12" s="12">
        <f t="shared" si="0"/>
        <v>6161.9600000000009</v>
      </c>
      <c r="G12" s="30">
        <v>42887</v>
      </c>
      <c r="H12" s="12"/>
      <c r="I12" s="12">
        <f>E12</f>
        <v>330.62</v>
      </c>
      <c r="J12" s="13"/>
      <c r="K12" s="13"/>
      <c r="L12" s="13"/>
      <c r="M12" s="35"/>
      <c r="N12" s="13"/>
    </row>
    <row r="13" spans="1:16" x14ac:dyDescent="0.2">
      <c r="A13" s="19">
        <v>42880</v>
      </c>
      <c r="B13" s="7" t="s">
        <v>26</v>
      </c>
      <c r="C13" s="17">
        <v>627</v>
      </c>
      <c r="D13" s="12"/>
      <c r="E13" s="12">
        <v>82.6</v>
      </c>
      <c r="F13" s="12">
        <f t="shared" si="0"/>
        <v>6079.3600000000006</v>
      </c>
      <c r="G13" s="30">
        <v>42887</v>
      </c>
      <c r="H13" s="12" t="s">
        <v>25</v>
      </c>
      <c r="I13" s="12">
        <f>E13</f>
        <v>82.6</v>
      </c>
      <c r="J13" s="13"/>
      <c r="K13" s="13"/>
      <c r="L13" s="13"/>
      <c r="M13" s="35"/>
      <c r="N13" s="13"/>
    </row>
    <row r="14" spans="1:16" x14ac:dyDescent="0.2">
      <c r="A14" s="19">
        <v>42880</v>
      </c>
      <c r="B14" s="7" t="s">
        <v>29</v>
      </c>
      <c r="C14" s="17">
        <v>628</v>
      </c>
      <c r="D14" s="25"/>
      <c r="E14" s="25">
        <v>194.07</v>
      </c>
      <c r="F14" s="12">
        <f t="shared" si="0"/>
        <v>5885.2900000000009</v>
      </c>
      <c r="G14" s="30">
        <v>42916</v>
      </c>
      <c r="H14" s="12"/>
      <c r="I14" s="12"/>
      <c r="J14" s="13"/>
      <c r="K14" s="13">
        <f>E14</f>
        <v>194.07</v>
      </c>
      <c r="L14" s="13"/>
      <c r="M14" s="35"/>
      <c r="N14" s="13"/>
    </row>
    <row r="15" spans="1:16" x14ac:dyDescent="0.2">
      <c r="A15" s="19">
        <v>42894</v>
      </c>
      <c r="B15" s="7" t="s">
        <v>30</v>
      </c>
      <c r="C15" s="17">
        <v>629</v>
      </c>
      <c r="D15" s="25"/>
      <c r="E15" s="25">
        <v>547.20000000000005</v>
      </c>
      <c r="F15" s="12">
        <f t="shared" si="0"/>
        <v>5338.0900000000011</v>
      </c>
      <c r="G15" s="30">
        <v>42916</v>
      </c>
      <c r="H15" s="12"/>
      <c r="I15" s="12"/>
      <c r="J15" s="13"/>
      <c r="K15" s="13"/>
      <c r="L15" s="13">
        <v>456</v>
      </c>
      <c r="M15" s="35">
        <f>L15*0.2</f>
        <v>91.2</v>
      </c>
      <c r="N15" s="13"/>
    </row>
    <row r="16" spans="1:16" x14ac:dyDescent="0.2">
      <c r="A16" s="19">
        <v>42905</v>
      </c>
      <c r="B16" s="7" t="s">
        <v>32</v>
      </c>
      <c r="C16" s="17">
        <v>630</v>
      </c>
      <c r="D16" s="25"/>
      <c r="E16" s="25">
        <v>100</v>
      </c>
      <c r="F16" s="12">
        <f t="shared" si="0"/>
        <v>5238.0900000000011</v>
      </c>
      <c r="G16" s="30">
        <v>42916</v>
      </c>
      <c r="H16" s="12"/>
      <c r="I16" s="12"/>
      <c r="J16" s="13">
        <v>100</v>
      </c>
      <c r="K16" s="13"/>
      <c r="L16" s="13"/>
      <c r="M16" s="35"/>
      <c r="N16" s="13"/>
    </row>
    <row r="17" spans="1:16" x14ac:dyDescent="0.2">
      <c r="A17" s="19">
        <v>42905</v>
      </c>
      <c r="B17" s="7" t="s">
        <v>33</v>
      </c>
      <c r="C17" s="17">
        <v>631</v>
      </c>
      <c r="D17" s="25"/>
      <c r="E17" s="25">
        <v>15</v>
      </c>
      <c r="F17" s="12">
        <f t="shared" si="0"/>
        <v>5223.0900000000011</v>
      </c>
      <c r="G17" s="46">
        <v>43040</v>
      </c>
      <c r="H17" s="12"/>
      <c r="I17" s="12"/>
      <c r="J17" s="13">
        <v>15</v>
      </c>
      <c r="K17" s="13"/>
      <c r="L17" s="13"/>
      <c r="M17" s="35"/>
      <c r="N17" s="13"/>
    </row>
    <row r="18" spans="1:16" x14ac:dyDescent="0.2">
      <c r="A18" s="19">
        <v>42905</v>
      </c>
      <c r="B18" s="7" t="s">
        <v>34</v>
      </c>
      <c r="C18" s="17">
        <v>632</v>
      </c>
      <c r="D18" s="12"/>
      <c r="E18" s="12">
        <v>15</v>
      </c>
      <c r="F18" s="12">
        <f t="shared" si="0"/>
        <v>5208.0900000000011</v>
      </c>
      <c r="G18" s="30">
        <v>42916</v>
      </c>
      <c r="H18" s="12"/>
      <c r="I18" s="12"/>
      <c r="J18" s="13">
        <v>15</v>
      </c>
      <c r="K18" s="13"/>
      <c r="L18" s="13"/>
      <c r="M18" s="35"/>
      <c r="N18" s="13"/>
    </row>
    <row r="19" spans="1:16" x14ac:dyDescent="0.2">
      <c r="A19" s="19">
        <v>42905</v>
      </c>
      <c r="B19" s="7" t="s">
        <v>31</v>
      </c>
      <c r="C19" s="17">
        <v>633</v>
      </c>
      <c r="D19" s="12"/>
      <c r="E19" s="12">
        <v>1</v>
      </c>
      <c r="F19" s="12">
        <f t="shared" si="0"/>
        <v>5207.0900000000011</v>
      </c>
      <c r="G19" s="30">
        <v>42916</v>
      </c>
      <c r="H19" s="12" t="s">
        <v>25</v>
      </c>
      <c r="I19" s="12"/>
      <c r="J19" s="13"/>
      <c r="K19" s="13"/>
      <c r="L19" s="13">
        <v>0.83</v>
      </c>
      <c r="M19" s="35">
        <v>0.17</v>
      </c>
      <c r="N19" s="13"/>
    </row>
    <row r="20" spans="1:16" x14ac:dyDescent="0.2">
      <c r="A20" s="19">
        <v>42936</v>
      </c>
      <c r="B20" s="7" t="s">
        <v>35</v>
      </c>
      <c r="C20" s="37">
        <v>634</v>
      </c>
      <c r="D20" s="23"/>
      <c r="E20" s="23">
        <v>110.12</v>
      </c>
      <c r="F20" s="12">
        <f t="shared" si="0"/>
        <v>5096.9700000000012</v>
      </c>
      <c r="G20" s="30">
        <v>42948</v>
      </c>
      <c r="H20" s="12"/>
      <c r="I20" s="23"/>
      <c r="J20" s="45">
        <f>E20</f>
        <v>110.12</v>
      </c>
      <c r="K20" s="45"/>
      <c r="L20" s="13"/>
      <c r="M20" s="35"/>
      <c r="N20" s="13"/>
    </row>
    <row r="21" spans="1:16" x14ac:dyDescent="0.2">
      <c r="A21" s="19">
        <v>42936</v>
      </c>
      <c r="B21" s="7" t="s">
        <v>36</v>
      </c>
      <c r="C21" s="37">
        <v>635</v>
      </c>
      <c r="D21" s="23"/>
      <c r="E21" s="23">
        <v>168.46</v>
      </c>
      <c r="F21" s="12">
        <f t="shared" si="0"/>
        <v>4928.5100000000011</v>
      </c>
      <c r="G21" s="30">
        <v>42948</v>
      </c>
      <c r="H21" s="12"/>
      <c r="I21" s="23">
        <f>E21</f>
        <v>168.46</v>
      </c>
      <c r="J21" s="45"/>
      <c r="K21" s="45"/>
      <c r="L21" s="13"/>
      <c r="M21" s="35"/>
      <c r="N21" s="13"/>
    </row>
    <row r="22" spans="1:16" x14ac:dyDescent="0.2">
      <c r="A22" s="21">
        <v>42936</v>
      </c>
      <c r="B22" s="7" t="s">
        <v>37</v>
      </c>
      <c r="C22" s="22">
        <v>636</v>
      </c>
      <c r="D22" s="23"/>
      <c r="E22" s="23">
        <v>42</v>
      </c>
      <c r="F22" s="12">
        <f t="shared" si="0"/>
        <v>4886.5100000000011</v>
      </c>
      <c r="G22" s="30">
        <v>42948</v>
      </c>
      <c r="H22" s="12"/>
      <c r="I22" s="23">
        <f>E22</f>
        <v>42</v>
      </c>
      <c r="J22" s="23"/>
      <c r="K22" s="23"/>
      <c r="L22" s="13"/>
      <c r="M22" s="35"/>
      <c r="N22" s="13"/>
    </row>
    <row r="23" spans="1:16" x14ac:dyDescent="0.2">
      <c r="A23" s="20">
        <v>42941</v>
      </c>
      <c r="B23" s="7" t="s">
        <v>38</v>
      </c>
      <c r="C23" s="24">
        <v>637</v>
      </c>
      <c r="D23" s="12"/>
      <c r="E23" s="12">
        <v>26.44</v>
      </c>
      <c r="F23" s="12">
        <f t="shared" si="0"/>
        <v>4860.0700000000015</v>
      </c>
      <c r="G23" s="30">
        <v>42979</v>
      </c>
      <c r="H23" s="12"/>
      <c r="I23" s="12"/>
      <c r="J23" s="13">
        <f>E23-M23</f>
        <v>25.21</v>
      </c>
      <c r="K23" s="23"/>
      <c r="L23" s="13"/>
      <c r="M23" s="35">
        <v>1.23</v>
      </c>
      <c r="N23" s="13"/>
    </row>
    <row r="24" spans="1:16" x14ac:dyDescent="0.2">
      <c r="A24" s="20">
        <v>42941</v>
      </c>
      <c r="B24" s="7" t="s">
        <v>39</v>
      </c>
      <c r="C24" s="24">
        <v>638</v>
      </c>
      <c r="D24" s="12"/>
      <c r="E24" s="25">
        <v>174</v>
      </c>
      <c r="F24" s="12">
        <f t="shared" si="0"/>
        <v>4686.0700000000015</v>
      </c>
      <c r="G24" s="30">
        <v>43007</v>
      </c>
      <c r="H24" s="12"/>
      <c r="I24" s="13"/>
      <c r="J24" s="6"/>
      <c r="K24" s="23"/>
      <c r="L24" s="13">
        <v>145</v>
      </c>
      <c r="M24" s="35">
        <v>29</v>
      </c>
      <c r="N24" s="13"/>
    </row>
    <row r="25" spans="1:16" x14ac:dyDescent="0.2">
      <c r="A25" s="20">
        <v>42999</v>
      </c>
      <c r="B25" s="7" t="s">
        <v>40</v>
      </c>
      <c r="C25" s="24">
        <v>639</v>
      </c>
      <c r="D25" s="7"/>
      <c r="E25" s="25">
        <v>30</v>
      </c>
      <c r="F25" s="12">
        <f t="shared" si="0"/>
        <v>4656.0700000000015</v>
      </c>
      <c r="G25" s="30">
        <v>43040</v>
      </c>
      <c r="H25" s="12"/>
      <c r="I25" s="12"/>
      <c r="J25" s="12"/>
      <c r="K25" s="13"/>
      <c r="L25" s="13">
        <v>25</v>
      </c>
      <c r="M25" s="35">
        <v>5</v>
      </c>
      <c r="N25" s="13"/>
      <c r="O25" s="6"/>
    </row>
    <row r="26" spans="1:16" x14ac:dyDescent="0.2">
      <c r="A26" s="20">
        <v>42999</v>
      </c>
      <c r="B26" s="7" t="s">
        <v>35</v>
      </c>
      <c r="C26" s="27">
        <v>640</v>
      </c>
      <c r="D26" s="28"/>
      <c r="E26" s="29">
        <v>52.54</v>
      </c>
      <c r="F26" s="12">
        <f t="shared" si="0"/>
        <v>4603.5300000000016</v>
      </c>
      <c r="G26" s="30">
        <v>43007</v>
      </c>
      <c r="H26" s="22"/>
      <c r="I26" s="45"/>
      <c r="J26" s="45">
        <v>52.54</v>
      </c>
      <c r="K26" s="45"/>
      <c r="L26" s="13"/>
      <c r="M26" s="35"/>
      <c r="N26" s="13"/>
    </row>
    <row r="27" spans="1:16" x14ac:dyDescent="0.2">
      <c r="A27" s="20">
        <v>42999</v>
      </c>
      <c r="B27" s="7" t="s">
        <v>36</v>
      </c>
      <c r="C27" s="27">
        <v>641</v>
      </c>
      <c r="D27" s="16"/>
      <c r="E27" s="13">
        <v>140.24</v>
      </c>
      <c r="F27" s="12">
        <f t="shared" si="0"/>
        <v>4463.2900000000018</v>
      </c>
      <c r="G27" s="30">
        <v>43007</v>
      </c>
      <c r="H27" s="22"/>
      <c r="I27" s="13">
        <f>E27</f>
        <v>140.24</v>
      </c>
      <c r="J27" s="13"/>
      <c r="K27" s="13"/>
      <c r="L27" s="13"/>
      <c r="M27" s="35"/>
      <c r="N27" s="13"/>
      <c r="P27" s="6"/>
    </row>
    <row r="28" spans="1:16" x14ac:dyDescent="0.2">
      <c r="A28" s="20">
        <v>42999</v>
      </c>
      <c r="B28" s="7" t="s">
        <v>37</v>
      </c>
      <c r="C28" s="27">
        <v>642</v>
      </c>
      <c r="D28" s="16"/>
      <c r="E28" s="13">
        <v>35</v>
      </c>
      <c r="F28" s="12">
        <f t="shared" si="0"/>
        <v>4428.2900000000018</v>
      </c>
      <c r="G28" s="30">
        <v>43040</v>
      </c>
      <c r="H28" s="22"/>
      <c r="I28" s="13">
        <f>E28</f>
        <v>35</v>
      </c>
      <c r="J28" s="13"/>
      <c r="K28" s="13"/>
      <c r="L28" s="13"/>
      <c r="M28" s="35"/>
      <c r="N28" s="13"/>
    </row>
    <row r="29" spans="1:16" x14ac:dyDescent="0.2">
      <c r="A29" s="20">
        <v>42999</v>
      </c>
      <c r="B29" s="7" t="s">
        <v>41</v>
      </c>
      <c r="C29" s="27">
        <v>643</v>
      </c>
      <c r="D29" s="13"/>
      <c r="E29" s="13">
        <v>68.81</v>
      </c>
      <c r="F29" s="12">
        <f t="shared" si="0"/>
        <v>4359.4800000000014</v>
      </c>
      <c r="G29" s="30">
        <v>43040</v>
      </c>
      <c r="H29" s="7"/>
      <c r="I29" s="13"/>
      <c r="J29" s="13"/>
      <c r="K29" s="13"/>
      <c r="L29" s="13">
        <v>57.34</v>
      </c>
      <c r="M29" s="35">
        <v>11.47</v>
      </c>
      <c r="N29" s="13"/>
    </row>
    <row r="30" spans="1:16" x14ac:dyDescent="0.2">
      <c r="A30" s="20">
        <v>43020</v>
      </c>
      <c r="B30" s="7" t="s">
        <v>42</v>
      </c>
      <c r="C30" s="27">
        <v>644</v>
      </c>
      <c r="D30" s="7"/>
      <c r="E30" s="13">
        <v>25</v>
      </c>
      <c r="F30" s="12">
        <f t="shared" si="0"/>
        <v>4334.4800000000014</v>
      </c>
      <c r="G30" s="30">
        <v>43040</v>
      </c>
      <c r="H30" s="7" t="s">
        <v>25</v>
      </c>
      <c r="I30" s="13"/>
      <c r="J30" s="13">
        <v>25</v>
      </c>
      <c r="K30" s="13"/>
      <c r="L30" s="13"/>
      <c r="M30" s="35"/>
      <c r="N30" s="13"/>
    </row>
    <row r="31" spans="1:16" x14ac:dyDescent="0.2">
      <c r="A31" s="20">
        <v>43033</v>
      </c>
      <c r="B31" s="7" t="s">
        <v>43</v>
      </c>
      <c r="C31" s="27">
        <v>645</v>
      </c>
      <c r="D31" s="16"/>
      <c r="E31" s="13">
        <v>1200</v>
      </c>
      <c r="F31" s="12">
        <f t="shared" si="0"/>
        <v>3134.4800000000014</v>
      </c>
      <c r="G31" s="30">
        <v>43070</v>
      </c>
      <c r="H31" s="7"/>
      <c r="I31" s="13"/>
      <c r="J31" s="13"/>
      <c r="K31" s="13"/>
      <c r="L31" s="13">
        <v>1000</v>
      </c>
      <c r="M31" s="35">
        <v>200</v>
      </c>
      <c r="N31" s="13"/>
    </row>
    <row r="32" spans="1:16" x14ac:dyDescent="0.2">
      <c r="A32" s="20">
        <v>43055</v>
      </c>
      <c r="B32" s="7" t="s">
        <v>32</v>
      </c>
      <c r="C32" s="27">
        <v>646</v>
      </c>
      <c r="D32" s="16"/>
      <c r="E32" s="13">
        <v>100</v>
      </c>
      <c r="F32" s="12">
        <f t="shared" si="0"/>
        <v>3034.4800000000014</v>
      </c>
      <c r="G32" s="30">
        <v>43070</v>
      </c>
      <c r="H32" s="7"/>
      <c r="I32" s="13"/>
      <c r="J32" s="13">
        <v>100</v>
      </c>
      <c r="K32" s="13"/>
      <c r="L32" s="13"/>
      <c r="M32" s="35"/>
      <c r="N32" s="13"/>
    </row>
    <row r="33" spans="1:16" x14ac:dyDescent="0.2">
      <c r="A33" s="26">
        <v>43055</v>
      </c>
      <c r="B33" s="44" t="s">
        <v>45</v>
      </c>
      <c r="C33" s="27">
        <v>647</v>
      </c>
      <c r="D33" s="16"/>
      <c r="E33" s="13">
        <v>0</v>
      </c>
      <c r="F33" s="12">
        <f t="shared" si="0"/>
        <v>3034.4800000000014</v>
      </c>
      <c r="G33" s="30"/>
      <c r="H33" s="7"/>
      <c r="I33" s="13"/>
      <c r="J33" s="13">
        <v>0</v>
      </c>
      <c r="K33" s="13"/>
      <c r="L33" s="13"/>
      <c r="M33" s="35"/>
      <c r="N33" s="13"/>
    </row>
    <row r="34" spans="1:16" x14ac:dyDescent="0.2">
      <c r="A34" s="26">
        <v>43055</v>
      </c>
      <c r="B34" s="7" t="s">
        <v>34</v>
      </c>
      <c r="C34" s="27">
        <v>648</v>
      </c>
      <c r="D34" s="16"/>
      <c r="E34" s="13">
        <v>30</v>
      </c>
      <c r="F34" s="12">
        <f t="shared" si="0"/>
        <v>3004.4800000000014</v>
      </c>
      <c r="G34" s="30">
        <v>43070</v>
      </c>
      <c r="H34" s="7"/>
      <c r="I34" s="13"/>
      <c r="J34" s="13">
        <v>30</v>
      </c>
      <c r="K34" s="13"/>
      <c r="L34" s="13"/>
      <c r="M34" s="35"/>
      <c r="N34" s="13"/>
    </row>
    <row r="35" spans="1:16" x14ac:dyDescent="0.2">
      <c r="A35" s="26">
        <v>43055</v>
      </c>
      <c r="B35" s="7" t="s">
        <v>35</v>
      </c>
      <c r="C35" s="27">
        <v>649</v>
      </c>
      <c r="D35" s="16"/>
      <c r="E35" s="13">
        <v>45.45</v>
      </c>
      <c r="F35" s="12">
        <f t="shared" si="0"/>
        <v>2959.0300000000016</v>
      </c>
      <c r="G35" s="30">
        <v>43070</v>
      </c>
      <c r="H35" s="7"/>
      <c r="I35" s="13"/>
      <c r="J35" s="13">
        <v>45.45</v>
      </c>
      <c r="K35" s="13"/>
      <c r="L35" s="13"/>
      <c r="M35" s="35"/>
      <c r="N35" s="13"/>
    </row>
    <row r="36" spans="1:16" x14ac:dyDescent="0.2">
      <c r="A36" s="26">
        <v>43055</v>
      </c>
      <c r="B36" s="7" t="s">
        <v>36</v>
      </c>
      <c r="C36" s="16">
        <v>650</v>
      </c>
      <c r="D36" s="16"/>
      <c r="E36" s="13">
        <v>339.96</v>
      </c>
      <c r="F36" s="12">
        <f t="shared" si="0"/>
        <v>2619.0700000000015</v>
      </c>
      <c r="G36" s="30">
        <v>43070</v>
      </c>
      <c r="H36" s="7"/>
      <c r="I36" s="32">
        <f>E36</f>
        <v>339.96</v>
      </c>
      <c r="J36" s="32"/>
      <c r="K36" s="32"/>
      <c r="L36" s="32"/>
      <c r="M36" s="41"/>
      <c r="N36" s="16"/>
    </row>
    <row r="37" spans="1:16" x14ac:dyDescent="0.2">
      <c r="A37" s="26">
        <v>43055</v>
      </c>
      <c r="B37" s="7" t="s">
        <v>37</v>
      </c>
      <c r="C37" s="16">
        <v>651</v>
      </c>
      <c r="D37" s="16"/>
      <c r="E37" s="13">
        <v>85.2</v>
      </c>
      <c r="F37" s="12">
        <f t="shared" si="0"/>
        <v>2533.8700000000017</v>
      </c>
      <c r="G37" s="36">
        <v>43070</v>
      </c>
      <c r="H37" s="7" t="s">
        <v>25</v>
      </c>
      <c r="I37" s="32">
        <f>E37</f>
        <v>85.2</v>
      </c>
      <c r="J37" s="32"/>
      <c r="K37" s="32"/>
      <c r="L37" s="32"/>
      <c r="M37" s="41"/>
      <c r="N37" s="16"/>
    </row>
    <row r="38" spans="1:16" x14ac:dyDescent="0.2">
      <c r="A38" s="26">
        <v>43073</v>
      </c>
      <c r="B38" s="7" t="s">
        <v>44</v>
      </c>
      <c r="C38" s="16">
        <v>652</v>
      </c>
      <c r="D38" s="13"/>
      <c r="E38" s="13">
        <v>60</v>
      </c>
      <c r="F38" s="12">
        <f t="shared" si="0"/>
        <v>2473.8700000000017</v>
      </c>
      <c r="G38" s="30">
        <v>43463</v>
      </c>
      <c r="H38" s="7"/>
      <c r="I38" s="32"/>
      <c r="J38" s="32"/>
      <c r="K38" s="32">
        <v>50</v>
      </c>
      <c r="L38" s="32"/>
      <c r="M38" s="41">
        <v>10</v>
      </c>
      <c r="N38" s="32"/>
    </row>
    <row r="39" spans="1:16" x14ac:dyDescent="0.2">
      <c r="A39" s="26">
        <v>43073</v>
      </c>
      <c r="B39" s="7" t="s">
        <v>46</v>
      </c>
      <c r="C39" s="16">
        <v>652</v>
      </c>
      <c r="D39" s="16"/>
      <c r="E39" s="13">
        <v>30</v>
      </c>
      <c r="F39" s="12">
        <f t="shared" si="0"/>
        <v>2443.8700000000017</v>
      </c>
      <c r="G39" s="36">
        <v>43463</v>
      </c>
      <c r="H39" s="7" t="s">
        <v>25</v>
      </c>
      <c r="I39" s="32"/>
      <c r="J39" s="32">
        <v>30</v>
      </c>
      <c r="K39" s="32"/>
      <c r="L39" s="32"/>
      <c r="M39" s="32"/>
      <c r="N39" s="16"/>
    </row>
    <row r="40" spans="1:16" x14ac:dyDescent="0.2">
      <c r="A40" s="26">
        <v>43118</v>
      </c>
      <c r="B40" s="7" t="s">
        <v>36</v>
      </c>
      <c r="C40" s="16">
        <v>654</v>
      </c>
      <c r="D40" s="16"/>
      <c r="E40" s="13">
        <v>145.02000000000001</v>
      </c>
      <c r="F40" s="12">
        <f t="shared" si="0"/>
        <v>2298.8500000000017</v>
      </c>
      <c r="G40" s="36">
        <v>43132</v>
      </c>
      <c r="H40" s="7"/>
      <c r="I40" s="13">
        <f>E40</f>
        <v>145.02000000000001</v>
      </c>
      <c r="J40" s="16"/>
      <c r="K40" s="16"/>
      <c r="L40" s="16"/>
      <c r="M40" s="16"/>
      <c r="N40" s="16"/>
    </row>
    <row r="41" spans="1:16" x14ac:dyDescent="0.2">
      <c r="A41" s="26">
        <v>43118</v>
      </c>
      <c r="B41" s="7" t="s">
        <v>37</v>
      </c>
      <c r="C41" s="16">
        <v>655</v>
      </c>
      <c r="D41" s="13"/>
      <c r="E41" s="13">
        <v>36.200000000000003</v>
      </c>
      <c r="F41" s="12">
        <f t="shared" si="0"/>
        <v>2262.6500000000019</v>
      </c>
      <c r="G41" s="36">
        <v>43132</v>
      </c>
      <c r="H41" s="7"/>
      <c r="I41" s="13">
        <f>E41</f>
        <v>36.200000000000003</v>
      </c>
      <c r="J41" s="16"/>
      <c r="K41" s="16"/>
      <c r="L41" s="13"/>
      <c r="M41" s="13"/>
      <c r="N41" s="16"/>
    </row>
    <row r="42" spans="1:16" x14ac:dyDescent="0.2">
      <c r="A42" s="26">
        <v>43118</v>
      </c>
      <c r="B42" s="7" t="s">
        <v>35</v>
      </c>
      <c r="C42" s="16">
        <v>656</v>
      </c>
      <c r="D42" s="13"/>
      <c r="E42" s="13">
        <v>92.08</v>
      </c>
      <c r="F42" s="12">
        <f t="shared" si="0"/>
        <v>2170.570000000002</v>
      </c>
      <c r="G42" s="30">
        <v>43132</v>
      </c>
      <c r="H42" s="22"/>
      <c r="I42" s="28"/>
      <c r="J42" s="45">
        <f>E42</f>
        <v>92.08</v>
      </c>
      <c r="K42" s="28"/>
      <c r="L42" s="28"/>
      <c r="M42" s="28"/>
      <c r="N42" s="16"/>
      <c r="P42" s="6"/>
    </row>
    <row r="43" spans="1:16" x14ac:dyDescent="0.2">
      <c r="A43" s="26">
        <v>43118</v>
      </c>
      <c r="B43" s="7" t="s">
        <v>47</v>
      </c>
      <c r="C43" s="16">
        <v>657</v>
      </c>
      <c r="D43" s="13"/>
      <c r="E43" s="13">
        <v>0</v>
      </c>
      <c r="F43" s="12">
        <f t="shared" si="0"/>
        <v>2170.570000000002</v>
      </c>
      <c r="G43" s="30"/>
      <c r="H43" s="22"/>
      <c r="I43" s="28"/>
      <c r="J43" s="28"/>
      <c r="K43" s="28"/>
      <c r="L43" s="28"/>
      <c r="M43" s="28"/>
      <c r="N43" s="16"/>
      <c r="P43" s="6"/>
    </row>
    <row r="44" spans="1:16" x14ac:dyDescent="0.2">
      <c r="A44" s="26">
        <v>43118</v>
      </c>
      <c r="B44" s="7" t="s">
        <v>48</v>
      </c>
      <c r="C44" s="16">
        <v>658</v>
      </c>
      <c r="D44" s="13"/>
      <c r="E44" s="13">
        <v>7.5</v>
      </c>
      <c r="F44" s="12">
        <f t="shared" si="0"/>
        <v>2163.070000000002</v>
      </c>
      <c r="G44" s="36">
        <v>43132</v>
      </c>
      <c r="H44" s="22" t="s">
        <v>51</v>
      </c>
      <c r="I44" s="28"/>
      <c r="J44" s="45"/>
      <c r="K44" s="45">
        <f>E44</f>
        <v>7.5</v>
      </c>
      <c r="L44" s="28"/>
      <c r="M44" s="28"/>
      <c r="N44" s="16"/>
      <c r="P44" s="6"/>
    </row>
    <row r="45" spans="1:16" x14ac:dyDescent="0.2">
      <c r="A45" s="26">
        <v>43118</v>
      </c>
      <c r="B45" s="7" t="s">
        <v>49</v>
      </c>
      <c r="C45" s="16">
        <v>659</v>
      </c>
      <c r="D45" s="13"/>
      <c r="E45" s="35">
        <v>100</v>
      </c>
      <c r="F45" s="12">
        <f t="shared" si="0"/>
        <v>2063.070000000002</v>
      </c>
      <c r="G45" s="30">
        <v>43132</v>
      </c>
      <c r="H45" s="7" t="s">
        <v>25</v>
      </c>
      <c r="I45" s="13"/>
      <c r="J45" s="13"/>
      <c r="K45" s="16"/>
      <c r="L45" s="13"/>
      <c r="M45" s="16"/>
      <c r="N45" s="13">
        <f>E45</f>
        <v>100</v>
      </c>
    </row>
    <row r="46" spans="1:16" x14ac:dyDescent="0.2">
      <c r="A46" s="26">
        <v>43118</v>
      </c>
      <c r="B46" s="7" t="s">
        <v>50</v>
      </c>
      <c r="C46" s="16">
        <v>660</v>
      </c>
      <c r="D46" s="13"/>
      <c r="E46" s="13">
        <v>25</v>
      </c>
      <c r="F46" s="12">
        <f t="shared" si="0"/>
        <v>2038.070000000002</v>
      </c>
      <c r="G46" s="30">
        <v>43160</v>
      </c>
      <c r="H46" s="7" t="s">
        <v>25</v>
      </c>
      <c r="I46" s="13"/>
      <c r="J46" s="13"/>
      <c r="K46" s="13">
        <f>E46</f>
        <v>25</v>
      </c>
      <c r="L46" s="16"/>
      <c r="M46" s="16"/>
      <c r="N46" s="16"/>
    </row>
    <row r="47" spans="1:16" x14ac:dyDescent="0.2">
      <c r="A47" s="26">
        <v>43174</v>
      </c>
      <c r="B47" s="7" t="s">
        <v>36</v>
      </c>
      <c r="C47" s="16">
        <v>662</v>
      </c>
      <c r="D47" s="13"/>
      <c r="E47" s="13">
        <v>167.15</v>
      </c>
      <c r="F47" s="12">
        <f t="shared" si="0"/>
        <v>1870.9200000000019</v>
      </c>
      <c r="G47" s="30">
        <v>43188</v>
      </c>
      <c r="H47" s="7"/>
      <c r="I47" s="13">
        <f>E47</f>
        <v>167.15</v>
      </c>
      <c r="J47" s="13"/>
      <c r="K47" s="16"/>
      <c r="L47" s="16"/>
      <c r="M47" s="16"/>
      <c r="N47" s="16"/>
    </row>
    <row r="48" spans="1:16" x14ac:dyDescent="0.2">
      <c r="A48" s="26">
        <v>43174</v>
      </c>
      <c r="B48" s="7" t="s">
        <v>37</v>
      </c>
      <c r="C48" s="16">
        <v>663</v>
      </c>
      <c r="D48" s="13"/>
      <c r="E48" s="13">
        <v>41.8</v>
      </c>
      <c r="F48" s="12">
        <f t="shared" si="0"/>
        <v>1829.1200000000019</v>
      </c>
      <c r="G48" s="30">
        <v>43188</v>
      </c>
      <c r="H48" s="7"/>
      <c r="I48" s="13">
        <f>E48</f>
        <v>41.8</v>
      </c>
      <c r="J48" s="13"/>
      <c r="K48" s="16"/>
      <c r="L48" s="16"/>
      <c r="M48" s="16"/>
      <c r="N48" s="16"/>
    </row>
    <row r="49" spans="1:15" x14ac:dyDescent="0.2">
      <c r="A49" s="26">
        <v>43174</v>
      </c>
      <c r="B49" s="7" t="s">
        <v>35</v>
      </c>
      <c r="C49" s="16">
        <v>661</v>
      </c>
      <c r="D49" s="13"/>
      <c r="E49" s="13">
        <v>5.82</v>
      </c>
      <c r="F49" s="12">
        <f t="shared" si="0"/>
        <v>1823.300000000002</v>
      </c>
      <c r="G49" s="30">
        <v>43188</v>
      </c>
      <c r="H49" s="7" t="s">
        <v>25</v>
      </c>
      <c r="I49" s="13"/>
      <c r="J49" s="13">
        <f>E49</f>
        <v>5.82</v>
      </c>
      <c r="K49" s="16"/>
      <c r="L49" s="16"/>
      <c r="M49" s="16"/>
      <c r="N49" s="16"/>
    </row>
    <row r="50" spans="1:15" x14ac:dyDescent="0.2">
      <c r="A50" s="31"/>
      <c r="B50" s="16" t="s">
        <v>18</v>
      </c>
      <c r="C50" s="16"/>
      <c r="D50" s="38">
        <f>SUM(D3:D49)</f>
        <v>5673.35</v>
      </c>
      <c r="E50" s="39">
        <f>SUM(E3:E49)</f>
        <v>4888.7</v>
      </c>
      <c r="F50" s="38"/>
      <c r="G50" s="39">
        <f>SUM(I50:N50)</f>
        <v>4888.7000000000007</v>
      </c>
      <c r="H50" s="38">
        <f>SUM(H3:H49)</f>
        <v>0</v>
      </c>
      <c r="I50" s="38">
        <f t="shared" ref="I50:N50" si="1">SUM(I4:I49)</f>
        <v>1614.2500000000002</v>
      </c>
      <c r="J50" s="38">
        <f t="shared" si="1"/>
        <v>703.71000000000015</v>
      </c>
      <c r="K50" s="38">
        <f t="shared" si="1"/>
        <v>346.82</v>
      </c>
      <c r="L50" s="38">
        <f t="shared" si="1"/>
        <v>1751.8400000000001</v>
      </c>
      <c r="M50" s="39">
        <f t="shared" si="1"/>
        <v>372.08000000000004</v>
      </c>
      <c r="N50" s="39">
        <f t="shared" si="1"/>
        <v>100</v>
      </c>
      <c r="O50" s="43"/>
    </row>
    <row r="51" spans="1:15" x14ac:dyDescent="0.2">
      <c r="A51" s="16"/>
      <c r="B51" s="16"/>
      <c r="C51" s="16"/>
      <c r="D51" s="34"/>
      <c r="E51" s="33"/>
      <c r="F51" s="34"/>
      <c r="G51" s="33"/>
      <c r="H51" s="33"/>
      <c r="I51" s="33"/>
      <c r="J51" s="33"/>
      <c r="K51" s="33"/>
      <c r="L51" s="33"/>
      <c r="M51" s="34"/>
      <c r="N51" s="16"/>
    </row>
    <row r="52" spans="1:15" x14ac:dyDescent="0.2">
      <c r="A52" s="16"/>
      <c r="B52" s="16"/>
      <c r="C52" s="16"/>
      <c r="D52" s="13"/>
      <c r="E52" s="16"/>
      <c r="F52" s="12"/>
      <c r="G52" s="16"/>
      <c r="H52" s="16"/>
      <c r="I52" s="16"/>
      <c r="J52" s="16"/>
      <c r="K52" s="16"/>
      <c r="L52" s="16"/>
      <c r="M52" s="13"/>
      <c r="N52" s="16"/>
    </row>
    <row r="53" spans="1:15" x14ac:dyDescent="0.2">
      <c r="A53" s="16"/>
      <c r="B53" s="7" t="s">
        <v>89</v>
      </c>
      <c r="C53" s="16"/>
      <c r="D53" s="16"/>
      <c r="E53" s="13">
        <v>1309.3399999999999</v>
      </c>
      <c r="F53" s="12"/>
      <c r="G53" s="16"/>
      <c r="H53" s="16"/>
      <c r="I53" s="16"/>
      <c r="J53" s="16"/>
      <c r="K53" s="16"/>
      <c r="L53" s="16"/>
      <c r="M53" s="16"/>
      <c r="N53" s="16"/>
    </row>
    <row r="54" spans="1:15" x14ac:dyDescent="0.2">
      <c r="A54" s="16"/>
      <c r="B54" s="7" t="s">
        <v>88</v>
      </c>
      <c r="C54" s="16"/>
      <c r="D54" s="16"/>
      <c r="E54" s="16">
        <v>0.32</v>
      </c>
      <c r="F54" s="12"/>
      <c r="G54" s="16"/>
      <c r="H54" s="16"/>
      <c r="I54" s="16"/>
      <c r="J54" s="16"/>
      <c r="K54" s="16"/>
      <c r="L54" s="16"/>
      <c r="M54" s="16"/>
      <c r="N54" s="16"/>
    </row>
    <row r="55" spans="1:15" x14ac:dyDescent="0.2">
      <c r="A55" s="16"/>
      <c r="B55" s="7" t="s">
        <v>90</v>
      </c>
      <c r="C55" s="16"/>
      <c r="D55" s="16"/>
      <c r="E55" s="13">
        <f>SUM(E53:E54)</f>
        <v>1309.6599999999999</v>
      </c>
      <c r="F55" s="12"/>
      <c r="G55" s="16"/>
      <c r="H55" s="16"/>
      <c r="I55" s="16"/>
      <c r="J55" s="16"/>
      <c r="K55" s="16"/>
      <c r="L55" s="16"/>
      <c r="M55" s="16"/>
      <c r="N55" s="16"/>
    </row>
  </sheetData>
  <phoneticPr fontId="0" type="noConversion"/>
  <printOptions headings="1" gridLines="1"/>
  <pageMargins left="0.25" right="0.25" top="0.75" bottom="0.75" header="0.3" footer="0.3"/>
  <pageSetup paperSize="9" scale="69" orientation="landscape" blackAndWhite="1" draft="1" horizontalDpi="4294967293" verticalDpi="4294967293" r:id="rId1"/>
  <headerFooter alignWithMargins="0">
    <oddHeader>&amp;C&amp;"Arial,Bold"&amp;12&amp;UCOLDRIDGE PARISH COUNCIL
Current account Receipts and Payments for the year ended 31st March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419D-D8FA-444A-BDA1-020245A140A8}">
  <dimension ref="A1:F55"/>
  <sheetViews>
    <sheetView tabSelected="1" workbookViewId="0">
      <selection activeCell="G9" sqref="G9"/>
    </sheetView>
  </sheetViews>
  <sheetFormatPr defaultRowHeight="12.75" x14ac:dyDescent="0.2"/>
  <cols>
    <col min="2" max="2" width="52.28515625" customWidth="1"/>
  </cols>
  <sheetData>
    <row r="1" spans="1:6" x14ac:dyDescent="0.2">
      <c r="A1" s="47" t="s">
        <v>52</v>
      </c>
      <c r="B1" s="47"/>
      <c r="C1" s="1"/>
    </row>
    <row r="2" spans="1:6" x14ac:dyDescent="0.2">
      <c r="A2" s="47"/>
      <c r="B2" s="47"/>
      <c r="C2" s="1"/>
      <c r="E2" s="47" t="s">
        <v>91</v>
      </c>
    </row>
    <row r="3" spans="1:6" x14ac:dyDescent="0.2">
      <c r="A3" s="47">
        <v>2017</v>
      </c>
      <c r="B3" s="47" t="s">
        <v>0</v>
      </c>
      <c r="C3" s="47">
        <v>2018</v>
      </c>
      <c r="E3" s="47" t="s">
        <v>86</v>
      </c>
    </row>
    <row r="4" spans="1:6" x14ac:dyDescent="0.2">
      <c r="A4" s="61">
        <v>3876.77</v>
      </c>
      <c r="B4" s="66" t="s">
        <v>53</v>
      </c>
      <c r="C4" s="1">
        <v>4379.83</v>
      </c>
      <c r="E4" s="60">
        <f t="shared" ref="E4:E12" si="0">C4-A4</f>
        <v>503.05999999999995</v>
      </c>
      <c r="F4" s="6">
        <f>E4/A4*100</f>
        <v>12.976266324801317</v>
      </c>
    </row>
    <row r="5" spans="1:6" x14ac:dyDescent="0.2">
      <c r="A5" s="61">
        <v>123.23</v>
      </c>
      <c r="B5" s="66" t="s">
        <v>55</v>
      </c>
      <c r="C5" s="1">
        <v>120.17</v>
      </c>
      <c r="E5" s="60">
        <f t="shared" si="0"/>
        <v>-3.0600000000000023</v>
      </c>
      <c r="F5" s="6">
        <f t="shared" ref="F5:F33" si="1">E5/A5*100</f>
        <v>-2.4831615678000505</v>
      </c>
    </row>
    <row r="6" spans="1:6" x14ac:dyDescent="0.2">
      <c r="A6" s="61">
        <v>0.76</v>
      </c>
      <c r="B6" s="66" t="s">
        <v>54</v>
      </c>
      <c r="C6" s="1">
        <v>0.32</v>
      </c>
      <c r="E6" s="60">
        <f t="shared" si="0"/>
        <v>-0.44</v>
      </c>
      <c r="F6" s="6">
        <f t="shared" si="1"/>
        <v>-57.894736842105267</v>
      </c>
    </row>
    <row r="7" spans="1:6" x14ac:dyDescent="0.2">
      <c r="A7" s="61">
        <v>316.8</v>
      </c>
      <c r="B7" s="66" t="s">
        <v>56</v>
      </c>
      <c r="C7" s="1">
        <v>0</v>
      </c>
      <c r="E7" s="60">
        <f t="shared" si="0"/>
        <v>-316.8</v>
      </c>
      <c r="F7" s="6">
        <f t="shared" si="1"/>
        <v>-100</v>
      </c>
    </row>
    <row r="8" spans="1:6" x14ac:dyDescent="0.2">
      <c r="A8" s="61">
        <v>250</v>
      </c>
      <c r="B8" s="66" t="s">
        <v>57</v>
      </c>
      <c r="C8" s="1">
        <v>0</v>
      </c>
      <c r="E8" s="60">
        <f t="shared" si="0"/>
        <v>-250</v>
      </c>
      <c r="F8" s="6">
        <f t="shared" si="1"/>
        <v>-100</v>
      </c>
    </row>
    <row r="9" spans="1:6" x14ac:dyDescent="0.2">
      <c r="A9" s="61"/>
      <c r="B9" s="66" t="s">
        <v>22</v>
      </c>
      <c r="C9" s="3">
        <f>'2017-18'!D8</f>
        <v>620.01</v>
      </c>
      <c r="E9" s="60">
        <f t="shared" si="0"/>
        <v>620.01</v>
      </c>
      <c r="F9" s="6" t="e">
        <f t="shared" si="1"/>
        <v>#DIV/0!</v>
      </c>
    </row>
    <row r="10" spans="1:6" x14ac:dyDescent="0.2">
      <c r="A10" s="61"/>
      <c r="B10" s="66" t="s">
        <v>24</v>
      </c>
      <c r="C10" s="3">
        <f>'2017-18'!D10</f>
        <v>500</v>
      </c>
      <c r="E10" s="60">
        <f t="shared" si="0"/>
        <v>500</v>
      </c>
      <c r="F10" s="6" t="e">
        <f t="shared" si="1"/>
        <v>#DIV/0!</v>
      </c>
    </row>
    <row r="11" spans="1:6" x14ac:dyDescent="0.2">
      <c r="A11" s="61"/>
      <c r="B11" s="67" t="s">
        <v>74</v>
      </c>
      <c r="C11" s="3">
        <f>'2017-18'!D9</f>
        <v>53.34</v>
      </c>
      <c r="D11">
        <f>SUM(C5:C11)</f>
        <v>1293.8399999999999</v>
      </c>
      <c r="E11" s="60">
        <f t="shared" si="0"/>
        <v>53.34</v>
      </c>
      <c r="F11" s="6" t="e">
        <f t="shared" si="1"/>
        <v>#DIV/0!</v>
      </c>
    </row>
    <row r="12" spans="1:6" x14ac:dyDescent="0.2">
      <c r="A12" s="61"/>
      <c r="B12" s="66"/>
      <c r="C12" s="1"/>
      <c r="E12" s="60">
        <f t="shared" si="0"/>
        <v>0</v>
      </c>
      <c r="F12" s="6" t="e">
        <f t="shared" si="1"/>
        <v>#DIV/0!</v>
      </c>
    </row>
    <row r="13" spans="1:6" x14ac:dyDescent="0.2">
      <c r="A13" s="68">
        <f>SUM(A4:A12)</f>
        <v>4567.5600000000004</v>
      </c>
      <c r="B13" s="68" t="s">
        <v>77</v>
      </c>
      <c r="C13" s="68">
        <f>SUM(C4:C12)</f>
        <v>5673.67</v>
      </c>
      <c r="D13" s="60"/>
      <c r="E13" s="60">
        <f>C13-A13</f>
        <v>1106.1099999999997</v>
      </c>
      <c r="F13" s="6">
        <f t="shared" si="1"/>
        <v>24.216649589715285</v>
      </c>
    </row>
    <row r="14" spans="1:6" x14ac:dyDescent="0.2">
      <c r="A14" s="61"/>
      <c r="B14" s="1"/>
      <c r="C14" s="1"/>
      <c r="F14" s="6" t="e">
        <f t="shared" si="1"/>
        <v>#DIV/0!</v>
      </c>
    </row>
    <row r="15" spans="1:6" x14ac:dyDescent="0.2">
      <c r="A15" s="61"/>
      <c r="B15" s="47" t="s">
        <v>58</v>
      </c>
      <c r="C15" s="1"/>
      <c r="E15" s="47" t="s">
        <v>86</v>
      </c>
      <c r="F15" s="6" t="e">
        <f t="shared" si="1"/>
        <v>#VALUE!</v>
      </c>
    </row>
    <row r="16" spans="1:6" x14ac:dyDescent="0.2">
      <c r="A16" s="63">
        <v>2333</v>
      </c>
      <c r="B16" s="48" t="s">
        <v>85</v>
      </c>
      <c r="C16" s="1">
        <f>'2017-18'!I50</f>
        <v>1614.2500000000002</v>
      </c>
      <c r="E16" s="60">
        <f>C16-A16</f>
        <v>-718.74999999999977</v>
      </c>
      <c r="F16" s="6">
        <f t="shared" si="1"/>
        <v>-30.807972567509633</v>
      </c>
    </row>
    <row r="17" spans="1:6" x14ac:dyDescent="0.2">
      <c r="A17" s="63">
        <v>69.55</v>
      </c>
      <c r="B17" s="48" t="s">
        <v>59</v>
      </c>
      <c r="C17" s="3">
        <f>'2017-18'!K6</f>
        <v>70.25</v>
      </c>
      <c r="E17" s="60">
        <f t="shared" ref="E17:E33" si="2">C17-A17</f>
        <v>0.70000000000000284</v>
      </c>
      <c r="F17" s="6">
        <f t="shared" si="1"/>
        <v>1.0064701653486741</v>
      </c>
    </row>
    <row r="18" spans="1:6" x14ac:dyDescent="0.2">
      <c r="A18" s="63">
        <v>189.74</v>
      </c>
      <c r="B18" s="48" t="s">
        <v>60</v>
      </c>
      <c r="C18" s="3">
        <f>'2017-18'!K14</f>
        <v>194.07</v>
      </c>
      <c r="E18" s="60">
        <f t="shared" si="2"/>
        <v>4.3299999999999841</v>
      </c>
      <c r="F18" s="6">
        <f t="shared" si="1"/>
        <v>2.2820702013281244</v>
      </c>
    </row>
    <row r="19" spans="1:6" x14ac:dyDescent="0.2">
      <c r="A19" s="63">
        <v>632.22</v>
      </c>
      <c r="B19" s="48" t="s">
        <v>61</v>
      </c>
      <c r="C19" s="3">
        <f>'2017-18'!J11+'2017-18'!J16+'2017-18'!J20+'2017-18'!J23+'2017-18'!J26+'2017-18'!J30+'2017-18'!J32+'2017-18'!J35+'2017-18'!J42+'2017-18'!J49+'2017-18'!L25+'2017-18'!K46</f>
        <v>663.71000000000015</v>
      </c>
      <c r="E19" s="60">
        <f t="shared" si="2"/>
        <v>31.490000000000123</v>
      </c>
      <c r="F19" s="6">
        <f t="shared" si="1"/>
        <v>4.980861092657638</v>
      </c>
    </row>
    <row r="20" spans="1:6" x14ac:dyDescent="0.2">
      <c r="A20" s="63">
        <v>205</v>
      </c>
      <c r="B20" s="48" t="s">
        <v>62</v>
      </c>
      <c r="C20" s="3">
        <f>'2017-18'!J17+'2017-18'!J18+'2017-18'!J34+'2017-18'!J34+'2017-18'!L24+'2017-18'!K44</f>
        <v>242.5</v>
      </c>
      <c r="E20" s="60">
        <f t="shared" si="2"/>
        <v>37.5</v>
      </c>
      <c r="F20" s="6">
        <f t="shared" si="1"/>
        <v>18.292682926829269</v>
      </c>
    </row>
    <row r="21" spans="1:6" x14ac:dyDescent="0.2">
      <c r="A21" s="63">
        <v>380</v>
      </c>
      <c r="B21" s="48" t="s">
        <v>63</v>
      </c>
      <c r="C21" s="1">
        <v>0</v>
      </c>
      <c r="E21" s="60">
        <f t="shared" si="2"/>
        <v>-380</v>
      </c>
      <c r="F21" s="6">
        <f t="shared" si="1"/>
        <v>-100</v>
      </c>
    </row>
    <row r="22" spans="1:6" x14ac:dyDescent="0.2">
      <c r="A22" s="63">
        <v>620.01</v>
      </c>
      <c r="B22" s="48" t="s">
        <v>5</v>
      </c>
      <c r="C22" s="3">
        <f>'2017-18'!M50</f>
        <v>372.08000000000004</v>
      </c>
      <c r="E22" s="60">
        <f t="shared" si="2"/>
        <v>-247.92999999999995</v>
      </c>
      <c r="F22" s="6">
        <f t="shared" si="1"/>
        <v>-39.988064708633722</v>
      </c>
    </row>
    <row r="23" spans="1:6" x14ac:dyDescent="0.2">
      <c r="A23" s="63">
        <v>100</v>
      </c>
      <c r="B23" s="48" t="s">
        <v>64</v>
      </c>
      <c r="C23" s="3">
        <f>'2017-18'!N45</f>
        <v>100</v>
      </c>
      <c r="E23" s="60">
        <f t="shared" si="2"/>
        <v>0</v>
      </c>
      <c r="F23" s="6">
        <f t="shared" si="1"/>
        <v>0</v>
      </c>
    </row>
    <row r="24" spans="1:6" x14ac:dyDescent="0.2">
      <c r="A24" s="63">
        <v>100</v>
      </c>
      <c r="B24" s="48" t="s">
        <v>65</v>
      </c>
      <c r="C24" s="1">
        <v>0</v>
      </c>
      <c r="E24" s="60">
        <f t="shared" si="2"/>
        <v>-100</v>
      </c>
      <c r="F24" s="6">
        <f t="shared" si="1"/>
        <v>-100</v>
      </c>
    </row>
    <row r="25" spans="1:6" x14ac:dyDescent="0.2">
      <c r="A25" s="63">
        <v>416.25</v>
      </c>
      <c r="B25" s="48" t="s">
        <v>66</v>
      </c>
      <c r="C25" s="1">
        <v>0</v>
      </c>
      <c r="E25" s="60">
        <f t="shared" si="2"/>
        <v>-416.25</v>
      </c>
      <c r="F25" s="6">
        <f t="shared" si="1"/>
        <v>-100</v>
      </c>
    </row>
    <row r="26" spans="1:6" x14ac:dyDescent="0.2">
      <c r="A26" s="63">
        <v>436.57</v>
      </c>
      <c r="B26" s="48" t="s">
        <v>67</v>
      </c>
      <c r="C26" s="1">
        <v>0</v>
      </c>
      <c r="E26" s="60">
        <f t="shared" si="2"/>
        <v>-436.57</v>
      </c>
      <c r="F26" s="6">
        <f t="shared" si="1"/>
        <v>-100</v>
      </c>
    </row>
    <row r="27" spans="1:6" x14ac:dyDescent="0.2">
      <c r="A27" s="63">
        <v>1800</v>
      </c>
      <c r="B27" s="48" t="s">
        <v>80</v>
      </c>
      <c r="C27" s="3">
        <f>'2017-18'!L31</f>
        <v>1000</v>
      </c>
      <c r="E27" s="60">
        <f t="shared" si="2"/>
        <v>-800</v>
      </c>
      <c r="F27" s="6">
        <f t="shared" si="1"/>
        <v>-44.444444444444443</v>
      </c>
    </row>
    <row r="28" spans="1:6" x14ac:dyDescent="0.2">
      <c r="A28" s="63">
        <v>0</v>
      </c>
      <c r="B28" s="48" t="s">
        <v>41</v>
      </c>
      <c r="C28" s="3">
        <f>'2017-18'!L29</f>
        <v>57.34</v>
      </c>
      <c r="E28" s="60">
        <f t="shared" si="2"/>
        <v>57.34</v>
      </c>
      <c r="F28" s="6" t="e">
        <f t="shared" si="1"/>
        <v>#DIV/0!</v>
      </c>
    </row>
    <row r="29" spans="1:6" x14ac:dyDescent="0.2">
      <c r="A29" s="63">
        <v>0</v>
      </c>
      <c r="B29" s="48" t="s">
        <v>75</v>
      </c>
      <c r="C29" s="3">
        <f>'2017-18'!L7</f>
        <v>67.67</v>
      </c>
      <c r="E29" s="60">
        <f t="shared" si="2"/>
        <v>67.67</v>
      </c>
      <c r="F29" s="6" t="e">
        <f t="shared" si="1"/>
        <v>#DIV/0!</v>
      </c>
    </row>
    <row r="30" spans="1:6" x14ac:dyDescent="0.2">
      <c r="A30" s="63">
        <v>0</v>
      </c>
      <c r="B30" s="48" t="s">
        <v>79</v>
      </c>
      <c r="C30" s="3">
        <f>'2017-18'!L19</f>
        <v>0.83</v>
      </c>
      <c r="E30" s="60">
        <f t="shared" si="2"/>
        <v>0.83</v>
      </c>
      <c r="F30" s="6" t="e">
        <f t="shared" si="1"/>
        <v>#DIV/0!</v>
      </c>
    </row>
    <row r="31" spans="1:6" x14ac:dyDescent="0.2">
      <c r="A31" s="63">
        <v>0</v>
      </c>
      <c r="B31" s="48" t="s">
        <v>76</v>
      </c>
      <c r="C31" s="3">
        <f>'2017-18'!K38</f>
        <v>50</v>
      </c>
      <c r="E31" s="60">
        <f t="shared" si="2"/>
        <v>50</v>
      </c>
      <c r="F31" s="6" t="e">
        <f t="shared" si="1"/>
        <v>#DIV/0!</v>
      </c>
    </row>
    <row r="32" spans="1:6" x14ac:dyDescent="0.2">
      <c r="A32" s="61">
        <v>0</v>
      </c>
      <c r="B32" s="48" t="s">
        <v>78</v>
      </c>
      <c r="C32" s="3">
        <f>'2017-18'!L15</f>
        <v>456</v>
      </c>
      <c r="E32" s="60">
        <f t="shared" si="2"/>
        <v>456</v>
      </c>
      <c r="F32" s="6" t="e">
        <f t="shared" si="1"/>
        <v>#DIV/0!</v>
      </c>
    </row>
    <row r="33" spans="1:6" x14ac:dyDescent="0.2">
      <c r="A33" s="68">
        <f>SUM(A17:A32)</f>
        <v>4949.34</v>
      </c>
      <c r="B33" s="49" t="s">
        <v>68</v>
      </c>
      <c r="C33" s="47">
        <f>SUM(C16:C32)</f>
        <v>4888.7000000000007</v>
      </c>
      <c r="E33" s="60">
        <f t="shared" si="2"/>
        <v>-60.639999999999418</v>
      </c>
      <c r="F33" s="6">
        <f t="shared" si="1"/>
        <v>-1.2252138668994133</v>
      </c>
    </row>
    <row r="34" spans="1:6" x14ac:dyDescent="0.2">
      <c r="A34" s="61"/>
      <c r="B34" s="1"/>
      <c r="C34" s="1"/>
    </row>
    <row r="35" spans="1:6" x14ac:dyDescent="0.2">
      <c r="A35" s="61"/>
      <c r="B35" s="1"/>
      <c r="C35" s="1"/>
    </row>
    <row r="36" spans="1:6" x14ac:dyDescent="0.2">
      <c r="A36" s="61">
        <f>A13-A33</f>
        <v>-381.77999999999975</v>
      </c>
      <c r="B36" s="49" t="s">
        <v>69</v>
      </c>
      <c r="C36" s="49">
        <f>C13-C33</f>
        <v>784.96999999999935</v>
      </c>
      <c r="D36" s="50"/>
      <c r="E36" s="51"/>
    </row>
    <row r="37" spans="1:6" x14ac:dyDescent="0.2">
      <c r="A37" s="61"/>
      <c r="B37" s="48"/>
      <c r="C37" s="48"/>
      <c r="D37" s="52"/>
      <c r="E37" s="53"/>
    </row>
    <row r="38" spans="1:6" x14ac:dyDescent="0.2">
      <c r="A38" s="61"/>
      <c r="B38" s="64" t="s">
        <v>73</v>
      </c>
      <c r="C38" s="62"/>
      <c r="D38" s="54"/>
      <c r="E38" s="53"/>
    </row>
    <row r="39" spans="1:6" x14ac:dyDescent="0.2">
      <c r="A39" s="61"/>
      <c r="B39" s="62" t="s">
        <v>70</v>
      </c>
      <c r="C39" s="63">
        <v>1038.6500000000001</v>
      </c>
      <c r="D39" s="54"/>
      <c r="E39" s="53"/>
    </row>
    <row r="40" spans="1:6" x14ac:dyDescent="0.2">
      <c r="A40" s="61"/>
      <c r="B40" s="62" t="s">
        <v>71</v>
      </c>
      <c r="C40" s="69">
        <v>1309.3399999999999</v>
      </c>
      <c r="D40" s="55"/>
      <c r="E40" s="53"/>
    </row>
    <row r="41" spans="1:6" x14ac:dyDescent="0.2">
      <c r="A41" s="61"/>
      <c r="B41" s="62"/>
      <c r="C41" s="63">
        <f>SUM(C39:C40)</f>
        <v>2347.9899999999998</v>
      </c>
      <c r="D41" s="56"/>
      <c r="E41" s="53"/>
    </row>
    <row r="42" spans="1:6" x14ac:dyDescent="0.2">
      <c r="A42" s="61"/>
      <c r="B42" s="48" t="s">
        <v>69</v>
      </c>
      <c r="C42" s="69">
        <f>C36</f>
        <v>784.96999999999935</v>
      </c>
      <c r="D42" s="57"/>
      <c r="E42" s="58"/>
    </row>
    <row r="43" spans="1:6" x14ac:dyDescent="0.2">
      <c r="A43" s="61"/>
      <c r="B43" s="64" t="s">
        <v>92</v>
      </c>
      <c r="C43" s="70">
        <f>C41+C42</f>
        <v>3132.9599999999991</v>
      </c>
      <c r="D43" s="54"/>
      <c r="E43" s="58"/>
    </row>
    <row r="44" spans="1:6" x14ac:dyDescent="0.2">
      <c r="A44" s="61"/>
      <c r="B44" s="62"/>
      <c r="C44" s="63"/>
      <c r="D44" s="59"/>
      <c r="E44" s="53"/>
    </row>
    <row r="45" spans="1:6" x14ac:dyDescent="0.2">
      <c r="A45" s="61"/>
      <c r="B45" s="64" t="s">
        <v>72</v>
      </c>
      <c r="C45" s="65"/>
      <c r="D45" s="57"/>
      <c r="E45" s="53"/>
    </row>
    <row r="46" spans="1:6" x14ac:dyDescent="0.2">
      <c r="A46" s="61"/>
      <c r="B46" s="62" t="s">
        <v>70</v>
      </c>
      <c r="C46" s="63">
        <f>'2017-18'!F49</f>
        <v>1823.300000000002</v>
      </c>
      <c r="D46" s="54"/>
      <c r="E46" s="53"/>
    </row>
    <row r="47" spans="1:6" x14ac:dyDescent="0.2">
      <c r="A47" s="61"/>
      <c r="B47" s="62" t="s">
        <v>71</v>
      </c>
      <c r="C47" s="69">
        <v>1309.6600000000001</v>
      </c>
      <c r="D47" s="55"/>
      <c r="E47" s="53"/>
    </row>
    <row r="48" spans="1:6" x14ac:dyDescent="0.2">
      <c r="A48" s="61"/>
      <c r="B48" s="62"/>
      <c r="C48" s="70">
        <f>SUM(C46:C47)</f>
        <v>3132.9600000000019</v>
      </c>
      <c r="D48" s="56"/>
      <c r="E48" s="58"/>
    </row>
    <row r="49" spans="1:5" x14ac:dyDescent="0.2">
      <c r="A49" s="61"/>
      <c r="B49" s="62"/>
      <c r="C49" s="63"/>
      <c r="D49" s="56"/>
      <c r="E49" s="53"/>
    </row>
    <row r="50" spans="1:5" x14ac:dyDescent="0.2">
      <c r="A50" s="60"/>
      <c r="B50" s="62" t="s">
        <v>81</v>
      </c>
      <c r="C50" s="61"/>
    </row>
    <row r="51" spans="1:5" x14ac:dyDescent="0.2">
      <c r="A51" s="60"/>
      <c r="B51" s="1"/>
      <c r="C51" s="1"/>
    </row>
    <row r="52" spans="1:5" x14ac:dyDescent="0.2">
      <c r="A52" s="1" t="s">
        <v>82</v>
      </c>
      <c r="B52" s="1" t="s">
        <v>83</v>
      </c>
      <c r="C52" s="1" t="s">
        <v>1</v>
      </c>
    </row>
    <row r="55" spans="1:5" x14ac:dyDescent="0.2">
      <c r="A55" s="1" t="s">
        <v>82</v>
      </c>
      <c r="B55" s="1" t="s">
        <v>84</v>
      </c>
      <c r="C55" s="1" t="s">
        <v>1</v>
      </c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2017-18</vt:lpstr>
      <vt:lpstr>Summary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Keyth Richardson</cp:lastModifiedBy>
  <cp:lastPrinted>2018-05-03T14:16:13Z</cp:lastPrinted>
  <dcterms:created xsi:type="dcterms:W3CDTF">2011-10-19T14:46:29Z</dcterms:created>
  <dcterms:modified xsi:type="dcterms:W3CDTF">2018-05-03T16:38:38Z</dcterms:modified>
</cp:coreProperties>
</file>