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40" windowWidth="27620" windowHeight="1738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<sst xmlns="http://schemas.openxmlformats.org/spreadsheetml/2006/main" count="52" uniqueCount="45">
  <si>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</si>
  <si>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</si>
  <si>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</si>
  <si>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</si>
  <si>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</si>
  <si>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</si>
  <si>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</si>
  <si>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</si>
  <si>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</si>
  <si>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</si>
  <si>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0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</si>
  <si>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</si>
  <si>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</si>
  <si>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</si>
  <si>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</si>
  <si>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</si>
  <si>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</si>
  <si>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</si>
  <si>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</si>
  <si>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</si>
  <si>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</si>
  <si>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</si>
  <si>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</si>
  <si>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</si>
  <si>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</si>
  <si>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</si>
  <si>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</si>
  <si>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</si>
  <si>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</si>
  <si>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</si>
  <si>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</si>
  <si>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</si>
  <si>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</si>
  <si>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</si>
  <si>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</si>
  <si>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</si>
  <si>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</si>
  <si>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</si>
  <si>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Morebath Parish Council</t>
  </si>
  <si>
    <t>DV0255</t>
  </si>
  <si>
    <t>2018/19</t>
  </si>
  <si>
    <t>2019/20</t>
  </si>
  <si>
    <t>Reserves being built up to tarmac car park.</t>
  </si>
  <si>
    <t>Signage to deter large lorries from using small country lanes is also planned.</t>
  </si>
  <si>
    <t>More facilities planned for public open space.</t>
  </si>
</sst>
</file>

<file path=xl/styles.xml><?xml version="1.0" encoding="utf-8"?>
<styleSheet xmlns="http://schemas.openxmlformats.org/spreadsheetml/2006/main">
  <numFmts count="2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D1">
      <selection activeCell="N25" sqref="N2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421875" style="3" customWidth="1"/>
    <col min="9" max="11" width="9.140625" style="3" hidden="1" customWidth="1"/>
    <col min="12" max="12" width="13.28125" style="3" customWidth="1"/>
    <col min="13" max="13" width="68.28125" style="12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39</v>
      </c>
      <c r="L3" s="9"/>
    </row>
    <row r="4" ht="13.5">
      <c r="A4" s="1" t="s">
        <v>37</v>
      </c>
    </row>
    <row r="5" spans="1:13" ht="83.25" customHeight="1">
      <c r="A5" s="42" t="s">
        <v>35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30">
      <c r="D8" s="38" t="s">
        <v>40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18667</v>
      </c>
      <c r="F11" s="8">
        <v>19247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5990</v>
      </c>
      <c r="F13" s="8">
        <v>5927</v>
      </c>
      <c r="G13" s="5">
        <f>F13-D13</f>
        <v>-63</v>
      </c>
      <c r="H13" s="6">
        <f>IF((D13&gt;F13),(D13-F13)/D13,IF(D13&lt;F13,-(D13-F13)/D13,IF(D13=F13,0)))</f>
        <v>0.010517529215358931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102</v>
      </c>
      <c r="F15" s="8">
        <v>13</v>
      </c>
      <c r="G15" s="5">
        <f>F15-D15</f>
        <v>-89</v>
      </c>
      <c r="H15" s="6">
        <f>IF((D15&gt;F15),(D15-F15)/D15,IF(D15&lt;F15,-(D15-F15)/D15,IF(D15=F15,0)))</f>
        <v>0.8725490196078431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Explanation not required, difference less than £200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1591</v>
      </c>
      <c r="F17" s="8">
        <v>1525</v>
      </c>
      <c r="G17" s="5">
        <f>F17-D17</f>
        <v>-66</v>
      </c>
      <c r="H17" s="6">
        <f>IF((D17&gt;F17),(D17-F17)/D17,IF(D17&lt;F17,-(D17-F17)/D17,IF(D17=F17,0)))</f>
        <v>0.041483343808925204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3921</v>
      </c>
      <c r="F21" s="8">
        <v>3793</v>
      </c>
      <c r="G21" s="5">
        <f>F21-D21</f>
        <v>-128</v>
      </c>
      <c r="H21" s="6">
        <f>IF((D21&gt;F21),(D21-F21)/D21,IF(D21&lt;F21,-(D21-F21)/D21,IF(D21=F21,0)))</f>
        <v>0.03264473348635552</v>
      </c>
      <c r="I21" s="3">
        <f>IF(D21-F21&lt;200,0,IF(D21-F21&gt;200,1,IF(D21-F21=200,1)))</f>
        <v>0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IF(H21&lt;15%,"NO","YES")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19247</v>
      </c>
      <c r="F23" s="2">
        <f>F11+F13+F15-F17-F19-F21</f>
        <v>19869</v>
      </c>
      <c r="G23" s="5"/>
      <c r="H23" s="6"/>
      <c r="K23" s="4"/>
      <c r="L23" s="4"/>
      <c r="M23" s="14" t="s">
        <v>12</v>
      </c>
      <c r="N23" s="23" t="s">
        <v>42</v>
      </c>
    </row>
    <row r="24" spans="1:14" s="17" customFormat="1" ht="4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43</v>
      </c>
    </row>
    <row r="25" spans="4:14" ht="15.75" thickBot="1">
      <c r="D25" s="5"/>
      <c r="F25" s="5"/>
      <c r="G25" s="5"/>
      <c r="H25" s="6"/>
      <c r="K25" s="4"/>
      <c r="L25" s="4"/>
      <c r="N25" s="23" t="s">
        <v>44</v>
      </c>
    </row>
    <row r="26" spans="1:14" ht="19.5" customHeight="1" thickBot="1">
      <c r="A26" s="44" t="s">
        <v>9</v>
      </c>
      <c r="B26" s="44"/>
      <c r="C26" s="44"/>
      <c r="D26" s="8">
        <v>19247</v>
      </c>
      <c r="F26" s="8">
        <v>19869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9559</v>
      </c>
      <c r="F28" s="8">
        <v>9559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8.8515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Susan Squire</cp:lastModifiedBy>
  <dcterms:created xsi:type="dcterms:W3CDTF">2012-07-11T10:01:28Z</dcterms:created>
  <dcterms:modified xsi:type="dcterms:W3CDTF">2020-06-03T10:18:04Z</dcterms:modified>
  <cp:category/>
  <cp:version/>
  <cp:contentType/>
  <cp:contentStatus/>
</cp:coreProperties>
</file>