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D:\Roland\Documents\Work\RS consultancy 2025-\Properties\Valley View Farm\"/>
    </mc:Choice>
  </mc:AlternateContent>
  <xr:revisionPtr revIDLastSave="0" documentId="13_ncr:1_{392A06F5-6792-456E-93B7-D95CA998723F}" xr6:coauthVersionLast="47" xr6:coauthVersionMax="47" xr10:uidLastSave="{00000000-0000-0000-0000-000000000000}"/>
  <bookViews>
    <workbookView xWindow="-120" yWindow="-120" windowWidth="38640" windowHeight="21240" tabRatio="552" activeTab="4" xr2:uid="{00000000-000D-0000-FFFF-FFFF00000000}"/>
  </bookViews>
  <sheets>
    <sheet name="Guidance" sheetId="33" r:id="rId1"/>
    <sheet name="Customer_Details" sheetId="34" r:id="rId2"/>
    <sheet name="Sub-Cpt Record" sheetId="28" r:id="rId3"/>
    <sheet name="Felling&amp;Restocking" sheetId="11" r:id="rId4"/>
    <sheet name="Work Programme" sheetId="29" r:id="rId5"/>
    <sheet name="Species List" sheetId="19" r:id="rId6"/>
    <sheet name="CODE" sheetId="26" state="hidden" r:id="rId7"/>
  </sheets>
  <definedNames>
    <definedName name="_xlnm._FilterDatabase" localSheetId="6" hidden="1">CODE!$BK$1:$BK$12</definedName>
    <definedName name="AI11AI1000">'Felling&amp;Restocking'!$AI$11</definedName>
    <definedName name="O11O1000">'Felling&amp;Restocking'!$O$11</definedName>
    <definedName name="_xlnm.Print_Titles" localSheetId="3">'Felling&amp;Restocking'!$4:$8</definedName>
    <definedName name="_xlnm.Print_Titles" localSheetId="2">'Sub-Cpt Record'!$4:$8</definedName>
    <definedName name="_xlnm.Print_Titles" localSheetId="4">'Work Programme'!$4:$8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1" l="1"/>
  <c r="G18" i="11"/>
  <c r="G16" i="11"/>
  <c r="G56" i="29"/>
  <c r="G66" i="29"/>
  <c r="G50" i="29"/>
  <c r="G34" i="29"/>
  <c r="N14" i="11"/>
  <c r="M14" i="11"/>
  <c r="L14" i="11"/>
  <c r="K14" i="11"/>
  <c r="J14" i="11"/>
  <c r="I14" i="11"/>
  <c r="G21" i="11"/>
  <c r="F22" i="11"/>
  <c r="E22" i="11"/>
  <c r="D22" i="11"/>
  <c r="C22" i="11"/>
  <c r="B22" i="11"/>
  <c r="A22" i="11"/>
  <c r="M21" i="11"/>
  <c r="L21" i="11"/>
  <c r="J21" i="11"/>
  <c r="F23" i="11"/>
  <c r="F21" i="11"/>
  <c r="E21" i="11"/>
  <c r="D21" i="11"/>
  <c r="C21" i="11"/>
  <c r="B21" i="11"/>
  <c r="A21" i="11"/>
  <c r="F20" i="11"/>
  <c r="E20" i="11"/>
  <c r="D20" i="11"/>
  <c r="G20" i="11" s="1"/>
  <c r="S20" i="11" s="1"/>
  <c r="C20" i="11"/>
  <c r="B20" i="11"/>
  <c r="A20" i="11"/>
  <c r="N12" i="11"/>
  <c r="M12" i="11"/>
  <c r="L12" i="11"/>
  <c r="K12" i="11"/>
  <c r="I12" i="11"/>
  <c r="G33" i="29"/>
  <c r="F14" i="11"/>
  <c r="E14" i="11"/>
  <c r="D14" i="11"/>
  <c r="G14" i="11" s="1"/>
  <c r="C14" i="11"/>
  <c r="B14" i="11"/>
  <c r="A14" i="11"/>
  <c r="AG14" i="11"/>
  <c r="G43" i="29"/>
  <c r="N21" i="11"/>
  <c r="I21" i="11"/>
  <c r="K20" i="11"/>
  <c r="AG21" i="11"/>
  <c r="F68" i="29"/>
  <c r="F66" i="29"/>
  <c r="F64" i="29"/>
  <c r="F62" i="29"/>
  <c r="F59" i="29"/>
  <c r="F55" i="29"/>
  <c r="F53" i="29"/>
  <c r="F46" i="29"/>
  <c r="F43" i="29"/>
  <c r="F41" i="29"/>
  <c r="F39" i="29"/>
  <c r="F37" i="29"/>
  <c r="F33" i="29"/>
  <c r="F31" i="29"/>
  <c r="F29" i="29"/>
  <c r="F11" i="11"/>
  <c r="F28" i="11"/>
  <c r="F27" i="11"/>
  <c r="F26" i="11"/>
  <c r="F25" i="11"/>
  <c r="F24" i="11"/>
  <c r="F19" i="11"/>
  <c r="F18" i="11"/>
  <c r="F17" i="11"/>
  <c r="F16" i="11"/>
  <c r="F15" i="11"/>
  <c r="F13" i="11"/>
  <c r="F12" i="11"/>
  <c r="G49" i="29"/>
  <c r="G48" i="29"/>
  <c r="E68" i="29"/>
  <c r="D68" i="29"/>
  <c r="C68" i="29"/>
  <c r="B68" i="29"/>
  <c r="A68" i="29"/>
  <c r="E66" i="29"/>
  <c r="D66" i="29"/>
  <c r="C66" i="29"/>
  <c r="B66" i="29"/>
  <c r="A66" i="29"/>
  <c r="E64" i="29"/>
  <c r="D64" i="29"/>
  <c r="C64" i="29"/>
  <c r="B64" i="29"/>
  <c r="A64" i="29"/>
  <c r="E62" i="29"/>
  <c r="D62" i="29"/>
  <c r="C62" i="29"/>
  <c r="B62" i="29"/>
  <c r="A62" i="29"/>
  <c r="E59" i="29"/>
  <c r="D59" i="29"/>
  <c r="C59" i="29"/>
  <c r="B59" i="29"/>
  <c r="A59" i="29"/>
  <c r="E55" i="29"/>
  <c r="D55" i="29"/>
  <c r="C55" i="29"/>
  <c r="B55" i="29"/>
  <c r="A55" i="29"/>
  <c r="E53" i="29"/>
  <c r="D53" i="29"/>
  <c r="C53" i="29"/>
  <c r="B53" i="29"/>
  <c r="A53" i="29"/>
  <c r="E46" i="29"/>
  <c r="D46" i="29"/>
  <c r="C46" i="29"/>
  <c r="B46" i="29"/>
  <c r="A46" i="29"/>
  <c r="E43" i="29"/>
  <c r="D43" i="29"/>
  <c r="C43" i="29"/>
  <c r="B43" i="29"/>
  <c r="A43" i="29"/>
  <c r="E41" i="29"/>
  <c r="D41" i="29"/>
  <c r="C41" i="29"/>
  <c r="B41" i="29"/>
  <c r="A41" i="29"/>
  <c r="E39" i="29"/>
  <c r="D39" i="29"/>
  <c r="C39" i="29"/>
  <c r="B39" i="29"/>
  <c r="A39" i="29"/>
  <c r="E37" i="29"/>
  <c r="D37" i="29"/>
  <c r="C37" i="29"/>
  <c r="B37" i="29"/>
  <c r="A37" i="29"/>
  <c r="E33" i="29"/>
  <c r="D33" i="29"/>
  <c r="C33" i="29"/>
  <c r="B33" i="29"/>
  <c r="A33" i="29"/>
  <c r="E31" i="29"/>
  <c r="D31" i="29"/>
  <c r="C31" i="29"/>
  <c r="B31" i="29"/>
  <c r="A31" i="29"/>
  <c r="E29" i="29"/>
  <c r="E11" i="11"/>
  <c r="D29" i="29"/>
  <c r="C29" i="29"/>
  <c r="B29" i="29"/>
  <c r="B11" i="11"/>
  <c r="A29" i="29"/>
  <c r="P20" i="11" l="1"/>
  <c r="P14" i="11"/>
  <c r="S14" i="11"/>
  <c r="I19" i="11"/>
  <c r="AG20" i="11"/>
  <c r="B28" i="11"/>
  <c r="B27" i="11"/>
  <c r="B26" i="11"/>
  <c r="B25" i="11"/>
  <c r="B24" i="11"/>
  <c r="B23" i="11"/>
  <c r="B19" i="11"/>
  <c r="B18" i="11"/>
  <c r="B16" i="11"/>
  <c r="B15" i="11"/>
  <c r="B13" i="11"/>
  <c r="B12" i="11"/>
  <c r="B17" i="11"/>
  <c r="E28" i="11"/>
  <c r="D28" i="11"/>
  <c r="C28" i="11"/>
  <c r="A28" i="11"/>
  <c r="I27" i="11"/>
  <c r="E27" i="11"/>
  <c r="D27" i="11"/>
  <c r="P27" i="11" s="1"/>
  <c r="C27" i="11"/>
  <c r="A27" i="11"/>
  <c r="E26" i="11"/>
  <c r="D26" i="11"/>
  <c r="C26" i="11"/>
  <c r="A26" i="11"/>
  <c r="E25" i="11"/>
  <c r="D25" i="11"/>
  <c r="C25" i="11"/>
  <c r="A25" i="11"/>
  <c r="E24" i="11"/>
  <c r="D24" i="11"/>
  <c r="C24" i="11"/>
  <c r="A24" i="11"/>
  <c r="I23" i="11"/>
  <c r="E23" i="11"/>
  <c r="D23" i="11"/>
  <c r="C23" i="11"/>
  <c r="A23" i="11"/>
  <c r="N19" i="11"/>
  <c r="M19" i="11"/>
  <c r="L19" i="11"/>
  <c r="K19" i="11"/>
  <c r="J19" i="11"/>
  <c r="E19" i="11"/>
  <c r="D19" i="11"/>
  <c r="G19" i="11" s="1"/>
  <c r="P19" i="11" s="1"/>
  <c r="C19" i="11"/>
  <c r="A19" i="11"/>
  <c r="I18" i="11"/>
  <c r="E18" i="11"/>
  <c r="D18" i="11"/>
  <c r="C18" i="11"/>
  <c r="A18" i="11"/>
  <c r="N17" i="11"/>
  <c r="M17" i="11"/>
  <c r="L17" i="11"/>
  <c r="K17" i="11"/>
  <c r="J17" i="11"/>
  <c r="I17" i="11"/>
  <c r="E17" i="11"/>
  <c r="D17" i="11"/>
  <c r="G17" i="11" s="1"/>
  <c r="C17" i="11"/>
  <c r="A17" i="11"/>
  <c r="N16" i="11"/>
  <c r="M16" i="11"/>
  <c r="L16" i="11"/>
  <c r="K16" i="11"/>
  <c r="I16" i="11"/>
  <c r="E16" i="11"/>
  <c r="D16" i="11"/>
  <c r="P16" i="11" s="1"/>
  <c r="C16" i="11"/>
  <c r="A16" i="11"/>
  <c r="E15" i="11"/>
  <c r="D15" i="11"/>
  <c r="C15" i="11"/>
  <c r="A15" i="11"/>
  <c r="N13" i="11"/>
  <c r="M13" i="11"/>
  <c r="L13" i="11"/>
  <c r="K13" i="11"/>
  <c r="J13" i="11"/>
  <c r="I13" i="11"/>
  <c r="E13" i="11"/>
  <c r="D13" i="11"/>
  <c r="G13" i="11" s="1"/>
  <c r="P13" i="11" s="1"/>
  <c r="C13" i="11"/>
  <c r="A13" i="11"/>
  <c r="E12" i="11"/>
  <c r="D12" i="11"/>
  <c r="G12" i="11" s="1"/>
  <c r="P12" i="11" s="1"/>
  <c r="C12" i="11"/>
  <c r="A12" i="11"/>
  <c r="D11" i="11"/>
  <c r="C11" i="11"/>
  <c r="A11" i="11"/>
  <c r="J44" i="34"/>
  <c r="A1" i="26"/>
  <c r="P18" i="11" l="1"/>
  <c r="G23" i="11"/>
  <c r="P23" i="11" s="1"/>
  <c r="AG12" i="11"/>
  <c r="AG13" i="11"/>
  <c r="AG15" i="11"/>
  <c r="AG16" i="11"/>
  <c r="AG17" i="11"/>
  <c r="AG18" i="11"/>
  <c r="AG19" i="11"/>
  <c r="AG23" i="11"/>
  <c r="AG24" i="11"/>
  <c r="AG25" i="11"/>
  <c r="AG26" i="11"/>
  <c r="AG27" i="11"/>
  <c r="AG28" i="11"/>
  <c r="AG11" i="11" l="1"/>
  <c r="S21" i="11" l="1"/>
  <c r="P21" i="11"/>
  <c r="I9" i="11"/>
  <c r="J9" i="11"/>
  <c r="K9" i="11"/>
  <c r="M9" i="11"/>
  <c r="N9" i="11"/>
  <c r="I10" i="11"/>
  <c r="J10" i="11"/>
  <c r="K10" i="11"/>
  <c r="L10" i="11"/>
  <c r="M10" i="11"/>
  <c r="N10" i="11"/>
  <c r="A1" i="28" l="1"/>
  <c r="A1" i="11" l="1"/>
  <c r="A1" i="29"/>
  <c r="D10" i="28" l="1"/>
  <c r="D9" i="28"/>
  <c r="M1" i="26" l="1"/>
</calcChain>
</file>

<file path=xl/sharedStrings.xml><?xml version="1.0" encoding="utf-8"?>
<sst xmlns="http://schemas.openxmlformats.org/spreadsheetml/2006/main" count="1372" uniqueCount="938">
  <si>
    <t>Plan of Operations User Guidance</t>
  </si>
  <si>
    <t>Worksheets in this document</t>
  </si>
  <si>
    <t>Process</t>
  </si>
  <si>
    <t>User Guidance</t>
  </si>
  <si>
    <t>This worksheet – provides guidance on how to use the other worksheets</t>
  </si>
  <si>
    <t>Customer Details</t>
  </si>
  <si>
    <t>Captures required personal information about the land owner and/or agent.</t>
  </si>
  <si>
    <t>Sub-Cpt Record and Inventory</t>
  </si>
  <si>
    <t>The sub-compartment record tab must be completed based on the current composition of your woodland and must match with your compartment map and plan. 
The sub-compartment information, when entered, will need to be copied across to the other worksheets. However, if you know you will have more than one felling activity in a sub compartment e.g. T &amp; CF, you must enter the sub compartment detail twice (See notes below) 
The inventory section is provided to support the management of your woodland and is not a formal requirement.   
NB: Rows 9 and 10 have been completed as an example of the type of information to provide - these are coloured orange with red text and cannot be overtyped or removed.</t>
  </si>
  <si>
    <t>Felling &amp; Restocking</t>
  </si>
  <si>
    <t xml:space="preserve">The Felling &amp; Restocking tab gathers the information required to allow FC to offer a 10 year felling/thinning licence which also meets the requirements of sustainable timber procurement through CPET Category B and EU timber regulations.  
The sub-compartment record information will need to be copied and pasted from the data previously entered. Information on restocking must be provided in order to offer a conditional felling licence. </t>
  </si>
  <si>
    <t>Work Programme</t>
  </si>
  <si>
    <t>The work programme sheet allows you to communicate your planned activities to support achievement of your management objectives.  This is for your own management purposes but can be used by the FC to inform our plan approval process.
You will need to copy the sub-compartment information into the first few columns of this worksheet.</t>
  </si>
  <si>
    <t>Species List</t>
  </si>
  <si>
    <t>This tab is purely for reference to allow you to use the recognised abbreviations in completing the plan of operations.</t>
  </si>
  <si>
    <t>I have forgotten a sub compartment. Can I insert it into the list?</t>
  </si>
  <si>
    <t xml:space="preserve">You cannot insert new rows or columns into the worksheet. </t>
  </si>
  <si>
    <t>You should add the sub-compartment at the bottom of the existing data entries.</t>
  </si>
  <si>
    <t>I have multiple operations in one sub-compartment?</t>
  </si>
  <si>
    <t>If you require two or more types of operation for one sub-compartment, then you must create more than one instance (a duplicate) of the sub-compartment in the Sub-Cpt Record. This will then give you multiple rows in the Felling &amp; Restocking worksheet to create all your felling information.</t>
  </si>
  <si>
    <t>I am considering an alternative planting area</t>
  </si>
  <si>
    <t xml:space="preserve">You can use a single row on the Felling &amp; Restocking tab. This will record the felling proposed in a particular sub-compartment and the restocking detail for an alternative location, but using the existing Cpt ref for the restocking area, even if the restocking has a different area (ha). </t>
  </si>
  <si>
    <t>The alternative restocking area will need to go on the Public Register as it will be a new area of woodland.</t>
  </si>
  <si>
    <t>If the restock area is smaller, the proposer / reviewer must provide commentary that explains this, and potentially complete a Deforestation EIA process. Use the notes section of the Plan of Ops or the Woodland Plan to explain what you are proposing and why.</t>
  </si>
  <si>
    <t>Make sure the alternative restock area is shown on your map (using the same Cpt ref)</t>
  </si>
  <si>
    <t>Notes</t>
  </si>
  <si>
    <t>Tree Preservation Order</t>
  </si>
  <si>
    <t>Failure to declare the presence of a TPO on the Sub-Cpt Record tab (or in the plan) will invalidate any subsequent felling licence</t>
  </si>
  <si>
    <t>Native Woodland</t>
  </si>
  <si>
    <t>Defined per the Ancient &amp; Native Woodland Practice Guide:
1) up to 20% of the canopy can comprise of non-native species, including exotics, so long as they are suited to the site, are not invasive, and ideally, intimately mixed with native species;
2) up to  20% of the canopy can also comprise of advancing native species (e.g. beech) or ‘honorary natives’ (e.g. sycamore), particularly if they are already present on the site.</t>
  </si>
  <si>
    <t>Open Space</t>
  </si>
  <si>
    <t>Open space should be limited to 5% - 20% of the woodland complex. When restocking, consider the need for, and clearly differentiate between temporary and permanent open space (the latter means areas that will be actively managed to ensure it remains open). Proposals for open ground should contribute the woodland as whole and not just the felled area.</t>
  </si>
  <si>
    <t>Plant Health, and regeneration grants</t>
  </si>
  <si>
    <t>In order to be eligible for and to claim the tree health regeneration grants for Phytophthora affected sites, you must meet the good practice guidelines set out in FC Operations Note 24.</t>
  </si>
  <si>
    <t>Glossary</t>
  </si>
  <si>
    <t xml:space="preserve">Cpt </t>
  </si>
  <si>
    <t>Compartment</t>
  </si>
  <si>
    <t xml:space="preserve">Sub Cpt </t>
  </si>
  <si>
    <t>Sub Compartment</t>
  </si>
  <si>
    <t xml:space="preserve">YC (avg) </t>
  </si>
  <si>
    <t>Average Yield Class</t>
  </si>
  <si>
    <t>RF</t>
  </si>
  <si>
    <t>Regeneration Felling (Selective felling )</t>
  </si>
  <si>
    <t xml:space="preserve">CF </t>
  </si>
  <si>
    <t>Clear Fell</t>
  </si>
  <si>
    <t xml:space="preserve">T </t>
  </si>
  <si>
    <t>Thinning</t>
  </si>
  <si>
    <t>FC</t>
  </si>
  <si>
    <t>Fell Coppice</t>
  </si>
  <si>
    <t>FO</t>
  </si>
  <si>
    <t>Felling Other</t>
  </si>
  <si>
    <t>OS</t>
  </si>
  <si>
    <t>Creating permanent open space in woodland</t>
  </si>
  <si>
    <t>DF</t>
  </si>
  <si>
    <t>Deforestation</t>
  </si>
  <si>
    <t xml:space="preserve">Ha </t>
  </si>
  <si>
    <t>Hectares</t>
  </si>
  <si>
    <t xml:space="preserve">MC </t>
  </si>
  <si>
    <t>Mixed Conifer</t>
  </si>
  <si>
    <t xml:space="preserve">MB </t>
  </si>
  <si>
    <t>Mixed Broadleaf</t>
  </si>
  <si>
    <t xml:space="preserve">M3 </t>
  </si>
  <si>
    <t>Cubic Metres</t>
  </si>
  <si>
    <t>Bdlf</t>
  </si>
  <si>
    <t>Broadleaf</t>
  </si>
  <si>
    <t>Con</t>
  </si>
  <si>
    <t>Conifer</t>
  </si>
  <si>
    <t>CCF</t>
  </si>
  <si>
    <t>Continuous Cover Forestry</t>
  </si>
  <si>
    <t>WHC</t>
  </si>
  <si>
    <t>Windthrow Hazard Class</t>
  </si>
  <si>
    <t>Issues colour code key</t>
  </si>
  <si>
    <t>Sub-Cpt Record worksheet</t>
  </si>
  <si>
    <r>
      <t xml:space="preserve">Blue with blue text - </t>
    </r>
    <r>
      <rPr>
        <sz val="10"/>
        <color rgb="FFFF0000"/>
        <rFont val="Verdana"/>
        <family val="2"/>
      </rPr>
      <t>WARNING ONLY</t>
    </r>
    <r>
      <rPr>
        <sz val="10"/>
        <rFont val="Verdana"/>
        <family val="2"/>
      </rPr>
      <t xml:space="preserve"> - This colouring is indicating that you have duplicate Cpt with Sub-Cpt references</t>
    </r>
  </si>
  <si>
    <t>KO</t>
  </si>
  <si>
    <r>
      <t xml:space="preserve">Yellow with black lines - </t>
    </r>
    <r>
      <rPr>
        <sz val="10"/>
        <color rgb="FFFF0000"/>
        <rFont val="Verdana"/>
        <family val="2"/>
      </rPr>
      <t>ISSUE</t>
    </r>
    <r>
      <rPr>
        <sz val="10"/>
        <rFont val="Verdana"/>
        <family val="2"/>
      </rPr>
      <t xml:space="preserve"> - only used in the species code for Species columns E to J. Although an entry does exist in this cell, the Species Code is not recognised, change to accepted code.</t>
    </r>
  </si>
  <si>
    <r>
      <t xml:space="preserve">Red background with white text - </t>
    </r>
    <r>
      <rPr>
        <sz val="10"/>
        <color rgb="FFFF0000"/>
        <rFont val="Verdana"/>
        <family val="2"/>
      </rPr>
      <t>ISSUE</t>
    </r>
    <r>
      <rPr>
        <sz val="10"/>
        <rFont val="Verdana"/>
        <family val="2"/>
      </rPr>
      <t xml:space="preserve"> - only in column D. The value entered in Net is larger than the value in Gross.</t>
    </r>
  </si>
  <si>
    <t>Felling Details section</t>
  </si>
  <si>
    <r>
      <t xml:space="preserve">Red on Orange - </t>
    </r>
    <r>
      <rPr>
        <sz val="10"/>
        <color rgb="FFFF0000"/>
        <rFont val="Verdana"/>
        <family val="2"/>
      </rPr>
      <t>WARNING</t>
    </r>
    <r>
      <rPr>
        <sz val="10"/>
        <rFont val="Verdana"/>
        <family val="2"/>
      </rPr>
      <t xml:space="preserve"> - This colouring indicates that a compartment number (and any sub compartment) has a duplicate with the same Operation Type. This is possibly because species type has been split by broadleaf and conifer in the same compartment detail.</t>
    </r>
  </si>
  <si>
    <r>
      <t xml:space="preserve">Yellow - </t>
    </r>
    <r>
      <rPr>
        <sz val="10"/>
        <color rgb="FFFF0000"/>
        <rFont val="Verdana"/>
        <family val="2"/>
      </rPr>
      <t>ISSUE</t>
    </r>
    <r>
      <rPr>
        <sz val="10"/>
        <rFont val="Verdana"/>
        <family val="2"/>
      </rPr>
      <t xml:space="preserve"> - only used in the species code for Felling columns I, J, K, L, M, N.
Either:
-  an entry does exist in this cell but the Species Code is not recognised
-  other totals exist but no species have been given</t>
    </r>
  </si>
  <si>
    <r>
      <t xml:space="preserve">Grey background - </t>
    </r>
    <r>
      <rPr>
        <sz val="10"/>
        <color rgb="FFFF0000"/>
        <rFont val="Verdana"/>
        <family val="2"/>
      </rPr>
      <t>WARNING</t>
    </r>
    <r>
      <rPr>
        <sz val="10"/>
        <rFont val="Verdana"/>
        <family val="2"/>
      </rPr>
      <t xml:space="preserve"> - a tree health species is listed in the species selection and may have controls in place. E.g. larch species is subject to the moratorium cover in ON023.</t>
    </r>
  </si>
  <si>
    <r>
      <t xml:space="preserve">Pink and white horizontal - </t>
    </r>
    <r>
      <rPr>
        <sz val="10"/>
        <color rgb="FFFF0000"/>
        <rFont val="Verdana"/>
        <family val="2"/>
      </rPr>
      <t>ISSUE</t>
    </r>
    <r>
      <rPr>
        <sz val="10"/>
        <rFont val="Verdana"/>
        <family val="2"/>
      </rPr>
      <t xml:space="preserve"> - This colouring indicates no ‘Type of Operation’ but there are values in either ‘Est Area’ or ‘Est Volumes’.</t>
    </r>
  </si>
  <si>
    <t>T</t>
  </si>
  <si>
    <r>
      <t xml:space="preserve">Purple and white vertical - </t>
    </r>
    <r>
      <rPr>
        <sz val="10"/>
        <color rgb="FFFF0000"/>
        <rFont val="Verdana"/>
        <family val="2"/>
      </rPr>
      <t>ISSUE</t>
    </r>
    <r>
      <rPr>
        <sz val="10"/>
        <rFont val="Verdana"/>
        <family val="2"/>
      </rPr>
      <t xml:space="preserve"> - This colouring indicates a ‘Type of Operation’ has been selected but there are no values in either Est Area (column G) or Est Volumes (columns O or P).</t>
    </r>
  </si>
  <si>
    <r>
      <t xml:space="preserve">Cyan colour in cell - </t>
    </r>
    <r>
      <rPr>
        <sz val="10"/>
        <color rgb="FFFF0000"/>
        <rFont val="Verdana"/>
        <family val="2"/>
      </rPr>
      <t>WARNING</t>
    </r>
    <r>
      <rPr>
        <sz val="10"/>
        <rFont val="Verdana"/>
        <family val="2"/>
      </rPr>
      <t xml:space="preserve"> - Values in the volume columns do not match the tree types in the species list.</t>
    </r>
  </si>
  <si>
    <t>1,56</t>
  </si>
  <si>
    <r>
      <t xml:space="preserve">Red with yellow text - </t>
    </r>
    <r>
      <rPr>
        <sz val="10"/>
        <color rgb="FFFF0000"/>
        <rFont val="Verdana"/>
        <family val="2"/>
      </rPr>
      <t>ISSUE</t>
    </r>
    <r>
      <rPr>
        <sz val="10"/>
        <rFont val="Verdana"/>
        <family val="2"/>
      </rPr>
      <t xml:space="preserve"> - text has been entered and a number is required.</t>
    </r>
  </si>
  <si>
    <t>Restocking Details section</t>
  </si>
  <si>
    <r>
      <t xml:space="preserve">Red with white text - </t>
    </r>
    <r>
      <rPr>
        <sz val="10"/>
        <color rgb="FFFF0000"/>
        <rFont val="Verdana"/>
        <family val="2"/>
      </rPr>
      <t>ISSUE</t>
    </r>
    <r>
      <rPr>
        <sz val="10"/>
        <rFont val="Verdana"/>
        <family val="2"/>
      </rPr>
      <t xml:space="preserve"> - This is showing the area you have selected for restock is smaller than the area you are felling. This may constitute as deforestation.</t>
    </r>
  </si>
  <si>
    <t>blank</t>
  </si>
  <si>
    <r>
      <t xml:space="preserve">Red diagonal stripe with black OR no text - </t>
    </r>
    <r>
      <rPr>
        <sz val="10"/>
        <color rgb="FFFF0000"/>
        <rFont val="Verdana"/>
        <family val="2"/>
      </rPr>
      <t>ISSUE</t>
    </r>
    <r>
      <rPr>
        <sz val="10"/>
        <rFont val="Verdana"/>
        <family val="2"/>
      </rPr>
      <t xml:space="preserve"> - information is missing. This ISSUE is found in the Restocking columns where Type of Operation requires restocking data</t>
    </r>
  </si>
  <si>
    <r>
      <t xml:space="preserve">Yellow - </t>
    </r>
    <r>
      <rPr>
        <sz val="10"/>
        <color rgb="FFFF0000"/>
        <rFont val="Verdana"/>
        <family val="2"/>
      </rPr>
      <t>ISSUE</t>
    </r>
    <r>
      <rPr>
        <sz val="10"/>
        <rFont val="Verdana"/>
        <family val="2"/>
      </rPr>
      <t xml:space="preserve"> - only used in the species code for Restocking columns U, W, Y, AA, AC, AE. Although an entry does exist in this cell, the Species Code is not recognised, change to accepted code.</t>
    </r>
  </si>
  <si>
    <t>less</t>
  </si>
  <si>
    <r>
      <t xml:space="preserve">Orange with red text - </t>
    </r>
    <r>
      <rPr>
        <sz val="10"/>
        <color rgb="FFFF0000"/>
        <rFont val="Verdana"/>
        <family val="2"/>
      </rPr>
      <t xml:space="preserve">ISSUE
</t>
    </r>
    <r>
      <rPr>
        <sz val="10"/>
        <rFont val="Verdana"/>
        <family val="2"/>
      </rPr>
      <t>-  if the cells in column T to AF are affected then the % values entered in the respective cells do not total 100%
-  if the cell in column AG is affected then it is less than 100%</t>
    </r>
  </si>
  <si>
    <t>more</t>
  </si>
  <si>
    <r>
      <t xml:space="preserve">Blue with dark blue text - </t>
    </r>
    <r>
      <rPr>
        <sz val="10"/>
        <color rgb="FFFF0000"/>
        <rFont val="Verdana"/>
        <family val="2"/>
      </rPr>
      <t xml:space="preserve">ISSUE
</t>
    </r>
    <r>
      <rPr>
        <sz val="10"/>
        <rFont val="Verdana"/>
        <family val="2"/>
      </rPr>
      <t>-  if the cells in column T to AF are affected then the % values entered in the respective cells total more than 100%
-  if the cell in column AG is affected then it is more than 100%</t>
    </r>
  </si>
  <si>
    <t>You must provide this information in order for the Forestry Commission to create a felling permission from your Plan of Operations detail</t>
  </si>
  <si>
    <t>1. Management Plan details</t>
  </si>
  <si>
    <r>
      <t xml:space="preserve">Woodland Property Name </t>
    </r>
    <r>
      <rPr>
        <sz val="11"/>
        <color rgb="FFFF0000"/>
        <rFont val="Verdana"/>
        <family val="2"/>
      </rPr>
      <t>*</t>
    </r>
  </si>
  <si>
    <r>
      <t xml:space="preserve">FC or SitiAgri Reference Number </t>
    </r>
    <r>
      <rPr>
        <sz val="11"/>
        <color rgb="FFFF0000"/>
        <rFont val="Verdana"/>
        <family val="2"/>
      </rPr>
      <t>*</t>
    </r>
  </si>
  <si>
    <t>Grid reference e.g. SK 123 456</t>
  </si>
  <si>
    <t>Nearest Town</t>
  </si>
  <si>
    <t>Local Authority</t>
  </si>
  <si>
    <t>2. Applicant’s details</t>
  </si>
  <si>
    <t>Title</t>
  </si>
  <si>
    <t>Forename</t>
  </si>
  <si>
    <t>Surname</t>
  </si>
  <si>
    <t>SBI (Optional)</t>
  </si>
  <si>
    <t>Organisation</t>
  </si>
  <si>
    <t>Position</t>
  </si>
  <si>
    <t>Primary contact no.</t>
  </si>
  <si>
    <t>Secondary contact no</t>
  </si>
  <si>
    <t>Address (house name/no)</t>
  </si>
  <si>
    <t>Address (Street name)</t>
  </si>
  <si>
    <t>Address 3 (Town)</t>
  </si>
  <si>
    <t>Address 4 (County)</t>
  </si>
  <si>
    <t>Postcode</t>
  </si>
  <si>
    <t>Country</t>
  </si>
  <si>
    <t>Email address</t>
  </si>
  <si>
    <t>3. Agent’s details</t>
  </si>
  <si>
    <t>* these two fields are used to populate the titles of the template worksheets</t>
  </si>
  <si>
    <t>4. Declaration</t>
  </si>
  <si>
    <t>I hereby apply for a licence to fell trees described in the Woodland Management Plan and associated Plan of Operations referenced above.</t>
  </si>
  <si>
    <t>●</t>
  </si>
  <si>
    <t>I am the applicant, or an agent acting on the applicant’s behalf, and have sufficient control over the land on which the trees are growing to fell the trees with or without the consent of any other person.</t>
  </si>
  <si>
    <t>Any necessary consent from any other person(s), if required, has or will be obtained.</t>
  </si>
  <si>
    <t>I am aware of the Good Practice to safeguard European Protected Species during forestry operations and the need to obtain a licence if I cannot comply with the Good Practice.</t>
  </si>
  <si>
    <t>I have considered the impact felling proposals will have on the area and diversity of habitat(s) for wild birds and legal protection given to wild birds, especially during breeding season.</t>
  </si>
  <si>
    <t>I have made the necessary checks with the local planning authorities regarding Tree Preservation Orders and Conservation Areas and Historic England regarding Scheduled Ancient Monuments.</t>
  </si>
  <si>
    <t>To the best of my knowledge and belief the information given in the Management Plan and associated Plan of Operations and felling maps is accurate and complete.</t>
  </si>
  <si>
    <t>I agree to any disclosure or exchange of information about this felling licence application with other organisations or consultees which the Forestry Commission considers necessary for the administration, monitoring, evaluation and publicising of the application or licence. Details may also be passed to successors in title to this land. I agree that information about the application, including that contained in the application or approved licence and any other relevant documentation may be made available to the public.</t>
  </si>
  <si>
    <t>I understand that the Forestry Commission will consider this felling licence application as an application for their Opinion, where appropriate (if this has not already been given) under Regulation 5 of the Environmental Impact Assessment (Forestry) (England and Wales) Regulations 1999.</t>
  </si>
  <si>
    <t>I have read and understand the above declaration.</t>
  </si>
  <si>
    <t>Yes</t>
  </si>
  <si>
    <t>Date:</t>
  </si>
  <si>
    <t>Print Name:</t>
  </si>
  <si>
    <t>5. Data Protection</t>
  </si>
  <si>
    <t>The Forestry Commission is registered as a data controller under the Data Protection Act 1998 (Registration No: Z6542658). The</t>
  </si>
  <si>
    <t>Forestry Commission’s privacy policy is published on its web site:</t>
  </si>
  <si>
    <t>https://www.forestry.gov.uk/forestry/infd-52ybs4</t>
  </si>
  <si>
    <t>The purpose of holding your contact information and woodland detail is to enable communication regarding your woodland and associated activities.  Personal information will be held for 1 year after the end date of your approved plan and /or felling permission plan.  Spatial information will continue to be held as a long term historical record of woodland management activity. This data will be held and managed by Forestry Commission England and will not be shared with any third parties. We cannot accept an unfunded plan submitted without contact details, as we require these details to allow us to progress a Felling Licence.</t>
  </si>
  <si>
    <t>Do you consent to us holding your personal details for these purposes?</t>
  </si>
  <si>
    <t xml:space="preserve">If you wish to withdraw consent you can do so at any time by contacting FS England in writing. You have a right </t>
  </si>
  <si>
    <t xml:space="preserve">to lodge a complaint with the Information Commissioner’s Office: </t>
  </si>
  <si>
    <t>https://ico.org.uk/</t>
  </si>
  <si>
    <t>end of page</t>
  </si>
  <si>
    <t>Sub-Compartment Record</t>
  </si>
  <si>
    <t xml:space="preserve">Inventory </t>
  </si>
  <si>
    <t>Mandatory Fields</t>
  </si>
  <si>
    <t>Fields for your own Management Purposes</t>
  </si>
  <si>
    <t>Cpt</t>
  </si>
  <si>
    <t>Sub Cpt</t>
  </si>
  <si>
    <t>Area (Ha)</t>
  </si>
  <si>
    <t>Quick Species Code Ref</t>
  </si>
  <si>
    <t>Designations</t>
  </si>
  <si>
    <t>Planting Year</t>
  </si>
  <si>
    <t>YC</t>
  </si>
  <si>
    <t>Felling</t>
  </si>
  <si>
    <t>EPS Present</t>
  </si>
  <si>
    <t>Age</t>
  </si>
  <si>
    <t>dbh</t>
  </si>
  <si>
    <t>Top Height (m)</t>
  </si>
  <si>
    <t>Vol per Ha (m3)</t>
  </si>
  <si>
    <t>Thinning Cycle</t>
  </si>
  <si>
    <t>Thinning Yield (m3)</t>
  </si>
  <si>
    <t>Felling Year</t>
  </si>
  <si>
    <t>Felling Yield (m3)</t>
  </si>
  <si>
    <t>Thin+Fell Yield (m3)</t>
  </si>
  <si>
    <t>Gross</t>
  </si>
  <si>
    <t>Net</t>
  </si>
  <si>
    <t>Identify species that are more than 20% of the volume to be felled. Below 20%, record as MB or MC</t>
  </si>
  <si>
    <t>year</t>
  </si>
  <si>
    <t>age</t>
  </si>
  <si>
    <t>a</t>
  </si>
  <si>
    <t>JL</t>
  </si>
  <si>
    <t>SS</t>
  </si>
  <si>
    <t>MC</t>
  </si>
  <si>
    <t>MB</t>
  </si>
  <si>
    <t>PAWS</t>
  </si>
  <si>
    <t>1980/1985</t>
  </si>
  <si>
    <t>12/16</t>
  </si>
  <si>
    <t>No</t>
  </si>
  <si>
    <t>EXAMPLE</t>
  </si>
  <si>
    <t>24/19</t>
  </si>
  <si>
    <t>15/13</t>
  </si>
  <si>
    <t>15.6/9.2</t>
  </si>
  <si>
    <t>125/86</t>
  </si>
  <si>
    <t>5/5</t>
  </si>
  <si>
    <t>42/0</t>
  </si>
  <si>
    <t>2030/2030</t>
  </si>
  <si>
    <t>290/355</t>
  </si>
  <si>
    <t>332/355</t>
  </si>
  <si>
    <t>OK</t>
  </si>
  <si>
    <t>AH</t>
  </si>
  <si>
    <t>TPO</t>
  </si>
  <si>
    <t>1920/1940</t>
  </si>
  <si>
    <t>6/6</t>
  </si>
  <si>
    <t>93/73</t>
  </si>
  <si>
    <t>45/53</t>
  </si>
  <si>
    <t>24/20</t>
  </si>
  <si>
    <t>258/201</t>
  </si>
  <si>
    <t>10/10</t>
  </si>
  <si>
    <t>42/16</t>
  </si>
  <si>
    <t>0/0</t>
  </si>
  <si>
    <t>Continuous cover</t>
  </si>
  <si>
    <t>Sub-Cpt Record</t>
  </si>
  <si>
    <t xml:space="preserve">Felling  </t>
  </si>
  <si>
    <t>Restocking</t>
  </si>
  <si>
    <t>NEW</t>
  </si>
  <si>
    <t>(information required to produce a ten year felling licence, compliant with EUTR &amp; CPET Category B)</t>
  </si>
  <si>
    <t>Species</t>
  </si>
  <si>
    <t>Desig-nations</t>
  </si>
  <si>
    <t>Area to be felled (ha)</t>
  </si>
  <si>
    <t>Type of Felling</t>
  </si>
  <si>
    <t>Est Volume (m3) con</t>
  </si>
  <si>
    <t>Est Volume (m3) bdlv</t>
  </si>
  <si>
    <t>Pref' Felling Year</t>
  </si>
  <si>
    <r>
      <t xml:space="preserve">Notes
</t>
    </r>
    <r>
      <rPr>
        <i/>
        <sz val="10"/>
        <rFont val="Verdana"/>
        <family val="2"/>
      </rPr>
      <t>(use this column for felling and restocking notes)</t>
    </r>
  </si>
  <si>
    <t>Restock area (ha)</t>
  </si>
  <si>
    <t>% of open space</t>
  </si>
  <si>
    <t>Spp: Species to be restocked 
%: Percentage of restock area, split by species</t>
  </si>
  <si>
    <r>
      <t xml:space="preserve">Total % including open space
(must equal 100%)
</t>
    </r>
    <r>
      <rPr>
        <sz val="10"/>
        <color rgb="FFFF0000"/>
        <rFont val="Verdana"/>
        <family val="2"/>
      </rPr>
      <t>auto generated</t>
    </r>
  </si>
  <si>
    <t>Stocking Density
(Stems Per Hectare)</t>
  </si>
  <si>
    <t>% Established by natural regeneration</t>
  </si>
  <si>
    <t>Select restock proposal type</t>
  </si>
  <si>
    <r>
      <rPr>
        <b/>
        <sz val="10"/>
        <color theme="0"/>
        <rFont val="Verdana"/>
        <family val="2"/>
      </rPr>
      <t>.</t>
    </r>
    <r>
      <rPr>
        <b/>
        <sz val="10"/>
        <rFont val="Verdana"/>
        <family val="2"/>
      </rPr>
      <t>Spp</t>
    </r>
  </si>
  <si>
    <t>%</t>
  </si>
  <si>
    <t>JL/SS/MC/MB</t>
  </si>
  <si>
    <t>CF</t>
  </si>
  <si>
    <t>13/14</t>
  </si>
  <si>
    <t>SLI</t>
  </si>
  <si>
    <t>Replant The Felled Area</t>
  </si>
  <si>
    <t>OK/AH</t>
  </si>
  <si>
    <t>N/A</t>
  </si>
  <si>
    <t>Sub-Cpt</t>
  </si>
  <si>
    <t>Activity</t>
  </si>
  <si>
    <t>Years</t>
  </si>
  <si>
    <t>6 - 10</t>
  </si>
  <si>
    <t>JL SS MC MB</t>
  </si>
  <si>
    <t>PAWS restoration targeting conifer removal from the mix</t>
  </si>
  <si>
    <t>X</t>
  </si>
  <si>
    <t>OK AH</t>
  </si>
  <si>
    <t>Local Authority consulted regards TPO</t>
  </si>
  <si>
    <t>Code</t>
  </si>
  <si>
    <t>Common Name</t>
  </si>
  <si>
    <t>Botanical Name</t>
  </si>
  <si>
    <t>Group (Broadleaf, Conifer)</t>
  </si>
  <si>
    <t>ash</t>
  </si>
  <si>
    <t>Fraxinus excelsior</t>
  </si>
  <si>
    <t>B</t>
  </si>
  <si>
    <t>AMA</t>
  </si>
  <si>
    <t>big leaf maple</t>
  </si>
  <si>
    <t>Acer macrophyllum</t>
  </si>
  <si>
    <t>AR</t>
  </si>
  <si>
    <t>alder</t>
  </si>
  <si>
    <t>Alnus spp</t>
  </si>
  <si>
    <t>ASA</t>
  </si>
  <si>
    <t>silver maple</t>
  </si>
  <si>
    <t>Acer saccharinum</t>
  </si>
  <si>
    <t>ASP</t>
  </si>
  <si>
    <t>aspen</t>
  </si>
  <si>
    <t>Populus tremula</t>
  </si>
  <si>
    <t>AUP</t>
  </si>
  <si>
    <t>Austrian pine</t>
  </si>
  <si>
    <t>Pinus nigra var nigra</t>
  </si>
  <si>
    <t>C</t>
  </si>
  <si>
    <t>BCH</t>
  </si>
  <si>
    <t>bird cherry</t>
  </si>
  <si>
    <t>Prunus padus</t>
  </si>
  <si>
    <t>BE</t>
  </si>
  <si>
    <t>beech</t>
  </si>
  <si>
    <t>Fagus sylvatica</t>
  </si>
  <si>
    <t>BI</t>
  </si>
  <si>
    <t>birch (downy/silver)</t>
  </si>
  <si>
    <t>Betula pubescens/pendula</t>
  </si>
  <si>
    <t>BIP</t>
  </si>
  <si>
    <t>Bishop pine</t>
  </si>
  <si>
    <t>Pinus muricata</t>
  </si>
  <si>
    <t>BIR</t>
  </si>
  <si>
    <t>BMF</t>
  </si>
  <si>
    <t>Bornmuller's fir</t>
  </si>
  <si>
    <t>Abies bornmuelleriana</t>
  </si>
  <si>
    <t>BOX</t>
  </si>
  <si>
    <t>box</t>
  </si>
  <si>
    <t>Buxus spp</t>
  </si>
  <si>
    <t>BPA</t>
  </si>
  <si>
    <t>paper-bark birch</t>
  </si>
  <si>
    <t>Betula papyrifera</t>
  </si>
  <si>
    <t>BPO</t>
  </si>
  <si>
    <t>black poplar</t>
  </si>
  <si>
    <t>Populus nigra</t>
  </si>
  <si>
    <t>CAP</t>
  </si>
  <si>
    <t>crab apple</t>
  </si>
  <si>
    <t>Malus sylvestris</t>
  </si>
  <si>
    <t>CAR</t>
  </si>
  <si>
    <t>common alder</t>
  </si>
  <si>
    <t>Alnus gultinosa</t>
  </si>
  <si>
    <t>CAT</t>
  </si>
  <si>
    <t>Atlas cedar</t>
  </si>
  <si>
    <t>Cedrus atlantica</t>
  </si>
  <si>
    <t>CBW</t>
  </si>
  <si>
    <t>cricket bat willow</t>
  </si>
  <si>
    <t>""</t>
  </si>
  <si>
    <t>CLI</t>
  </si>
  <si>
    <t>common lime</t>
  </si>
  <si>
    <t>Tilia europaea</t>
  </si>
  <si>
    <t>COV</t>
  </si>
  <si>
    <t>shagbark hickory</t>
  </si>
  <si>
    <t>Carya ovata</t>
  </si>
  <si>
    <t>CP</t>
  </si>
  <si>
    <t>Corsican pine</t>
  </si>
  <si>
    <t>Pinus nigra var maritima</t>
  </si>
  <si>
    <t>CWL</t>
  </si>
  <si>
    <t>crack willow</t>
  </si>
  <si>
    <t>Salix fragilis</t>
  </si>
  <si>
    <t>Douglas fir</t>
  </si>
  <si>
    <t>Pseudotsuga menziesii</t>
  </si>
  <si>
    <t>EEM</t>
  </si>
  <si>
    <t>English elm</t>
  </si>
  <si>
    <t>Ulmus procera</t>
  </si>
  <si>
    <t>EGU</t>
  </si>
  <si>
    <t>cider gum</t>
  </si>
  <si>
    <t>Eucalyptus gunnii</t>
  </si>
  <si>
    <t>EL</t>
  </si>
  <si>
    <t>European larch</t>
  </si>
  <si>
    <t>Larix decidua</t>
  </si>
  <si>
    <t>EM</t>
  </si>
  <si>
    <t>elm</t>
  </si>
  <si>
    <t>Ulmus spp</t>
  </si>
  <si>
    <t>ENI</t>
  </si>
  <si>
    <t>shining gum</t>
  </si>
  <si>
    <t>Eucalyptus nitens</t>
  </si>
  <si>
    <t>ESF</t>
  </si>
  <si>
    <t>European silver fir</t>
  </si>
  <si>
    <t>Abies alba</t>
  </si>
  <si>
    <t>FAM</t>
  </si>
  <si>
    <t>white ash</t>
  </si>
  <si>
    <t>Fraxinus americana</t>
  </si>
  <si>
    <t>FAN</t>
  </si>
  <si>
    <t>narrow-leafed ash</t>
  </si>
  <si>
    <t>Fraxinus angustifolia</t>
  </si>
  <si>
    <t>FM</t>
  </si>
  <si>
    <t>field maple</t>
  </si>
  <si>
    <t>Acer campestre</t>
  </si>
  <si>
    <t>FOR</t>
  </si>
  <si>
    <t>oriental beech</t>
  </si>
  <si>
    <t>Fagus orientalis</t>
  </si>
  <si>
    <t>FPE</t>
  </si>
  <si>
    <t>red ash</t>
  </si>
  <si>
    <t>Fraxinus pennsylvanica</t>
  </si>
  <si>
    <t>GAR</t>
  </si>
  <si>
    <t>grey alder</t>
  </si>
  <si>
    <t>Alnus incana</t>
  </si>
  <si>
    <t>GF</t>
  </si>
  <si>
    <t>grand fir</t>
  </si>
  <si>
    <t>Abies grandis</t>
  </si>
  <si>
    <t>GKF</t>
  </si>
  <si>
    <t>Grecian fir</t>
  </si>
  <si>
    <t>Abies cephalonica</t>
  </si>
  <si>
    <t>GPO</t>
  </si>
  <si>
    <t>grey poplar</t>
  </si>
  <si>
    <t>Populus canescens</t>
  </si>
  <si>
    <t>GWL</t>
  </si>
  <si>
    <t>goat willow</t>
  </si>
  <si>
    <t>Salix caprea</t>
  </si>
  <si>
    <t>HAW</t>
  </si>
  <si>
    <t>hawthorn species</t>
  </si>
  <si>
    <t>Crataegus spp</t>
  </si>
  <si>
    <t>HAZ</t>
  </si>
  <si>
    <t>hazel</t>
  </si>
  <si>
    <t>Corylus avellana</t>
  </si>
  <si>
    <t>HBM</t>
  </si>
  <si>
    <t>hornbeam</t>
  </si>
  <si>
    <t>Carpinus betulus</t>
  </si>
  <si>
    <t>HCH</t>
  </si>
  <si>
    <t>horse chestnut</t>
  </si>
  <si>
    <t>Aesculus hippocastanum</t>
  </si>
  <si>
    <t>HL</t>
  </si>
  <si>
    <t>hybrid larch</t>
  </si>
  <si>
    <t>Larix x eurolepis</t>
  </si>
  <si>
    <t>HOL</t>
  </si>
  <si>
    <t>holly species</t>
  </si>
  <si>
    <t>Ilex spp</t>
  </si>
  <si>
    <t>IAR</t>
  </si>
  <si>
    <t>Italian alder</t>
  </si>
  <si>
    <t>Alnus cordata</t>
  </si>
  <si>
    <t>JCR</t>
  </si>
  <si>
    <t>Japanese cedar</t>
  </si>
  <si>
    <t>Cryptomeria japonica</t>
  </si>
  <si>
    <t>Japanese larch</t>
  </si>
  <si>
    <t>Larix kaempferi</t>
  </si>
  <si>
    <t>JNI</t>
  </si>
  <si>
    <t>black walnut</t>
  </si>
  <si>
    <t>Juglans nigra</t>
  </si>
  <si>
    <t>JRE</t>
  </si>
  <si>
    <t>common walnut</t>
  </si>
  <si>
    <t>Juglans regia</t>
  </si>
  <si>
    <t>LC</t>
  </si>
  <si>
    <t>Lawson’s cypress</t>
  </si>
  <si>
    <t>Chamaecyparis lawsoniana</t>
  </si>
  <si>
    <t>LCD</t>
  </si>
  <si>
    <t>cedar of Lebanon</t>
  </si>
  <si>
    <t>Cedrus libani</t>
  </si>
  <si>
    <t>LEC</t>
  </si>
  <si>
    <t>Leyland cypress</t>
  </si>
  <si>
    <t>Cupressocyparis leylandii</t>
  </si>
  <si>
    <t>LI</t>
  </si>
  <si>
    <t>lime</t>
  </si>
  <si>
    <t>Tilia spp</t>
  </si>
  <si>
    <t>LLI</t>
  </si>
  <si>
    <t>large-leaved lime</t>
  </si>
  <si>
    <t>Tilia platyphyllos</t>
  </si>
  <si>
    <t>LP</t>
  </si>
  <si>
    <t>lodgepole pine</t>
  </si>
  <si>
    <t>Pinus contorta</t>
  </si>
  <si>
    <t>LPL</t>
  </si>
  <si>
    <t>London plane</t>
  </si>
  <si>
    <t>Platanus x acerifolia</t>
  </si>
  <si>
    <t>MAP</t>
  </si>
  <si>
    <t>maritime pine</t>
  </si>
  <si>
    <t>Pinus pinaster</t>
  </si>
  <si>
    <t>mixed broadleaves</t>
  </si>
  <si>
    <t xml:space="preserve"> </t>
  </si>
  <si>
    <t>mixed conifers</t>
  </si>
  <si>
    <t>MCP</t>
  </si>
  <si>
    <t>Macedonian pine</t>
  </si>
  <si>
    <t>Pinus peuce</t>
  </si>
  <si>
    <t>MOP</t>
  </si>
  <si>
    <t>mountain pine</t>
  </si>
  <si>
    <t>Pinus uncinata</t>
  </si>
  <si>
    <t>NBL</t>
  </si>
  <si>
    <t>native broadleaves</t>
  </si>
  <si>
    <t>NF</t>
  </si>
  <si>
    <t>noble fir</t>
  </si>
  <si>
    <t>Abies procera</t>
  </si>
  <si>
    <t>NMF</t>
  </si>
  <si>
    <t>Nordmann fir</t>
  </si>
  <si>
    <t>Abies nordmanniana</t>
  </si>
  <si>
    <t>NOM</t>
  </si>
  <si>
    <t>Norway maple</t>
  </si>
  <si>
    <t>Acer platanoides</t>
  </si>
  <si>
    <t>NPU</t>
  </si>
  <si>
    <t>lenga</t>
  </si>
  <si>
    <t>Nothofagus pumilio</t>
  </si>
  <si>
    <t>NS</t>
  </si>
  <si>
    <t>Norway spruce</t>
  </si>
  <si>
    <t>Picea abies</t>
  </si>
  <si>
    <t>NSH</t>
  </si>
  <si>
    <t>woody shrubs</t>
  </si>
  <si>
    <t>oak (robur/petraea)</t>
  </si>
  <si>
    <t>Quercus spp</t>
  </si>
  <si>
    <t>OMS</t>
  </si>
  <si>
    <t>Serbian spruce</t>
  </si>
  <si>
    <t>Picea omorika</t>
  </si>
  <si>
    <t>ORS</t>
  </si>
  <si>
    <t>oriental spruce</t>
  </si>
  <si>
    <t>Picea orientalis</t>
  </si>
  <si>
    <t>PAR</t>
  </si>
  <si>
    <t>Armand’s pine</t>
  </si>
  <si>
    <t>Pinus armandii</t>
  </si>
  <si>
    <t>PAY</t>
  </si>
  <si>
    <t>Mexican white pine</t>
  </si>
  <si>
    <t>Pinus ayacahuite</t>
  </si>
  <si>
    <t>PBI</t>
  </si>
  <si>
    <t>downy birch</t>
  </si>
  <si>
    <t>Betula pubescens</t>
  </si>
  <si>
    <t>PBR</t>
  </si>
  <si>
    <t>Calabrian pine</t>
  </si>
  <si>
    <t>Pinus brutia</t>
  </si>
  <si>
    <t>PDP</t>
  </si>
  <si>
    <t>Ponderosa pine</t>
  </si>
  <si>
    <t>Pinus ponderosa</t>
  </si>
  <si>
    <t>PEL</t>
  </si>
  <si>
    <t>slash pine</t>
  </si>
  <si>
    <t>Pinus ellottii</t>
  </si>
  <si>
    <t>PKO</t>
  </si>
  <si>
    <t>Korean pine</t>
  </si>
  <si>
    <t>Pinus koreana</t>
  </si>
  <si>
    <t>PMO</t>
  </si>
  <si>
    <t>western white pine</t>
  </si>
  <si>
    <t>Pinus monticola</t>
  </si>
  <si>
    <t>PO</t>
  </si>
  <si>
    <t>hybrid poplar</t>
  </si>
  <si>
    <t>Populus serotina/trichocarpa</t>
  </si>
  <si>
    <t>POK</t>
  </si>
  <si>
    <t>pedunculate/common oak</t>
  </si>
  <si>
    <t>Quercus robur</t>
  </si>
  <si>
    <t>PSP</t>
  </si>
  <si>
    <t>blackthorn</t>
  </si>
  <si>
    <t>Prunus spinosa</t>
  </si>
  <si>
    <t>PTA</t>
  </si>
  <si>
    <t>loblolly pine</t>
  </si>
  <si>
    <t>Pinus taeda</t>
  </si>
  <si>
    <t>PWA</t>
  </si>
  <si>
    <t>Bhutan pine</t>
  </si>
  <si>
    <t>Pinus wallichiana</t>
  </si>
  <si>
    <t>PYU</t>
  </si>
  <si>
    <t>Yunnan pine</t>
  </si>
  <si>
    <t>Pinus yunnanensis</t>
  </si>
  <si>
    <t>QAL</t>
  </si>
  <si>
    <t>white oak</t>
  </si>
  <si>
    <t>Quercus alba</t>
  </si>
  <si>
    <t>QCE</t>
  </si>
  <si>
    <t>Turkey oak</t>
  </si>
  <si>
    <t>Quercus cerris</t>
  </si>
  <si>
    <t>QFR</t>
  </si>
  <si>
    <t>Hungarian oak</t>
  </si>
  <si>
    <t>Quercus frainetto</t>
  </si>
  <si>
    <t>QIL</t>
  </si>
  <si>
    <t>holm oak</t>
  </si>
  <si>
    <t>Quercus ilex</t>
  </si>
  <si>
    <t>QPU</t>
  </si>
  <si>
    <t>downy oak</t>
  </si>
  <si>
    <t>Quercus pubescens</t>
  </si>
  <si>
    <t>QPY</t>
  </si>
  <si>
    <t>Pyrenean oak</t>
  </si>
  <si>
    <t>Quercus pyrenaica</t>
  </si>
  <si>
    <t>RAN</t>
  </si>
  <si>
    <t>raoul/rauli</t>
  </si>
  <si>
    <t>Nothofagus nervosa</t>
  </si>
  <si>
    <t>RAP</t>
  </si>
  <si>
    <t>Monterey pine</t>
  </si>
  <si>
    <t>Pinus radiata</t>
  </si>
  <si>
    <t>RAR</t>
  </si>
  <si>
    <t>red alder</t>
  </si>
  <si>
    <t>Alnus rubra</t>
  </si>
  <si>
    <t>RC</t>
  </si>
  <si>
    <t>western red cedar</t>
  </si>
  <si>
    <t>Thuja plicata</t>
  </si>
  <si>
    <t>red (pacific silver) fir</t>
  </si>
  <si>
    <t>Abies amabilis</t>
  </si>
  <si>
    <t>ROK</t>
  </si>
  <si>
    <t>red oak</t>
  </si>
  <si>
    <t>Quercus borealis</t>
  </si>
  <si>
    <t>RON</t>
  </si>
  <si>
    <t>roble</t>
  </si>
  <si>
    <t>Nothofagus obliqua</t>
  </si>
  <si>
    <t>ROW</t>
  </si>
  <si>
    <t>rowan</t>
  </si>
  <si>
    <t>Sorbus aucuparia</t>
  </si>
  <si>
    <t>RSQ</t>
  </si>
  <si>
    <t>coast redwood</t>
  </si>
  <si>
    <t>Sequoia sempervirens</t>
  </si>
  <si>
    <t>SBI</t>
  </si>
  <si>
    <t>silver birch</t>
  </si>
  <si>
    <t>Betula pendula</t>
  </si>
  <si>
    <t>SC</t>
  </si>
  <si>
    <t>sweet chestnut</t>
  </si>
  <si>
    <t>Castanea sativa</t>
  </si>
  <si>
    <t>SCI</t>
  </si>
  <si>
    <t>grey willow</t>
  </si>
  <si>
    <t>Salix cinerea</t>
  </si>
  <si>
    <t>SEM</t>
  </si>
  <si>
    <t>smooth-leaved elm</t>
  </si>
  <si>
    <t>Ulmus carpinifolia</t>
  </si>
  <si>
    <t>small-leaved lime</t>
  </si>
  <si>
    <t>Tilia cordata</t>
  </si>
  <si>
    <t>SOK</t>
  </si>
  <si>
    <t>sessile oak</t>
  </si>
  <si>
    <t>Quercus petraea</t>
  </si>
  <si>
    <t>SP</t>
  </si>
  <si>
    <t>Scots pine</t>
  </si>
  <si>
    <t>Pinus sylvestris</t>
  </si>
  <si>
    <t>Sitka spruce</t>
  </si>
  <si>
    <t>Picea sitchensis</t>
  </si>
  <si>
    <t>SY</t>
  </si>
  <si>
    <t>sycamore</t>
  </si>
  <si>
    <t>Acer pseudoplatanus</t>
  </si>
  <si>
    <t>SYC</t>
  </si>
  <si>
    <t>TUL</t>
  </si>
  <si>
    <t>tulip tree</t>
  </si>
  <si>
    <t>Liriodendron tulipifera</t>
  </si>
  <si>
    <t>VAR</t>
  </si>
  <si>
    <t>green alder</t>
  </si>
  <si>
    <t>Alnus viridis</t>
  </si>
  <si>
    <t>WCH</t>
  </si>
  <si>
    <t>wild cherry/gean</t>
  </si>
  <si>
    <t>Prunus avium</t>
  </si>
  <si>
    <t>WEM</t>
  </si>
  <si>
    <t>wych elm</t>
  </si>
  <si>
    <t>Ulmus glabra</t>
  </si>
  <si>
    <t>WEP</t>
  </si>
  <si>
    <t>Weymouth pine</t>
  </si>
  <si>
    <t>Pinus strobus</t>
  </si>
  <si>
    <t>WH</t>
  </si>
  <si>
    <t>western hemlock</t>
  </si>
  <si>
    <t>Tsuga heterophylla</t>
  </si>
  <si>
    <t>WHI</t>
  </si>
  <si>
    <t>whitebeam</t>
  </si>
  <si>
    <t>Sorbus aria</t>
  </si>
  <si>
    <t>WPO</t>
  </si>
  <si>
    <t>white poplar</t>
  </si>
  <si>
    <t>Populus alba</t>
  </si>
  <si>
    <t>WRC</t>
  </si>
  <si>
    <t>WSH</t>
  </si>
  <si>
    <t>-</t>
  </si>
  <si>
    <t>WSQ</t>
  </si>
  <si>
    <t>Wellingtonia</t>
  </si>
  <si>
    <t>Sequoiadendron giganteum</t>
  </si>
  <si>
    <t>WST</t>
  </si>
  <si>
    <t>wild service tree</t>
  </si>
  <si>
    <t>Sorbus torminalis</t>
  </si>
  <si>
    <t>WWL</t>
  </si>
  <si>
    <t>white willow</t>
  </si>
  <si>
    <t>Salix alba</t>
  </si>
  <si>
    <t>XB</t>
  </si>
  <si>
    <t>other broadleaves</t>
  </si>
  <si>
    <t>XBI</t>
  </si>
  <si>
    <t>other birches</t>
  </si>
  <si>
    <t>Betula spp</t>
  </si>
  <si>
    <t>XC</t>
  </si>
  <si>
    <t>other conifers</t>
  </si>
  <si>
    <t>XCD</t>
  </si>
  <si>
    <t>other cedar</t>
  </si>
  <si>
    <t>Cedrus spp</t>
  </si>
  <si>
    <t>XCH</t>
  </si>
  <si>
    <t>other cherry spp</t>
  </si>
  <si>
    <t>Prunus spp</t>
  </si>
  <si>
    <t>XEU</t>
  </si>
  <si>
    <t>other eucalyptus</t>
  </si>
  <si>
    <t>Eucalyptus spp</t>
  </si>
  <si>
    <t>XF</t>
  </si>
  <si>
    <t>other firs (abies)</t>
  </si>
  <si>
    <t>Abies spp</t>
  </si>
  <si>
    <t>XL</t>
  </si>
  <si>
    <t>other larches</t>
  </si>
  <si>
    <t>Larix spp</t>
  </si>
  <si>
    <t>XNO</t>
  </si>
  <si>
    <t>other nothofagus</t>
  </si>
  <si>
    <t>Nothofagus spp</t>
  </si>
  <si>
    <t>XOK</t>
  </si>
  <si>
    <t>other oak spp</t>
  </si>
  <si>
    <t>XP</t>
  </si>
  <si>
    <t>other pines</t>
  </si>
  <si>
    <t>Pinus spp</t>
  </si>
  <si>
    <t>XPL</t>
  </si>
  <si>
    <t>plane spp</t>
  </si>
  <si>
    <t>Platanus spp</t>
  </si>
  <si>
    <t>XPO</t>
  </si>
  <si>
    <t>other poplar spp</t>
  </si>
  <si>
    <t>Populus spp</t>
  </si>
  <si>
    <t>XS</t>
  </si>
  <si>
    <t>other spruces</t>
  </si>
  <si>
    <t>Picea spp</t>
  </si>
  <si>
    <t>XWA</t>
  </si>
  <si>
    <t>other walnut</t>
  </si>
  <si>
    <t>Juglans spp</t>
  </si>
  <si>
    <t>XWL</t>
  </si>
  <si>
    <t>other willows</t>
  </si>
  <si>
    <t>Salix spp</t>
  </si>
  <si>
    <t>YEW</t>
  </si>
  <si>
    <t>yew</t>
  </si>
  <si>
    <t>Taxus baccata</t>
  </si>
  <si>
    <t>Restock Proposals</t>
  </si>
  <si>
    <t>YesNo</t>
  </si>
  <si>
    <t>Habitats</t>
  </si>
  <si>
    <t>AZ</t>
  </si>
  <si>
    <t>DO NOT EDIT OR DELETE THESE COLUMNS. Used for printing.</t>
  </si>
  <si>
    <t>Select</t>
  </si>
  <si>
    <t>Y</t>
  </si>
  <si>
    <t>Blanket bog</t>
  </si>
  <si>
    <t>alder - AR</t>
  </si>
  <si>
    <t>Create Designed Open Ground</t>
  </si>
  <si>
    <t>N</t>
  </si>
  <si>
    <t>Fenland</t>
  </si>
  <si>
    <t>Armand’s pine - PAR</t>
  </si>
  <si>
    <t>Do not intend to Restock</t>
  </si>
  <si>
    <t>Grazed wood pasture</t>
  </si>
  <si>
    <t>ash - AH</t>
  </si>
  <si>
    <t>Felling&amp;Restocking'!</t>
  </si>
  <si>
    <t>Plant An Alternative Area</t>
  </si>
  <si>
    <t>Lowland calcareous grassland</t>
  </si>
  <si>
    <t>aspen - ASP</t>
  </si>
  <si>
    <t>Plant An Alternative Area With Individual Trees</t>
  </si>
  <si>
    <t>Lowland heathland</t>
  </si>
  <si>
    <t>Atlas cedar - CAT</t>
  </si>
  <si>
    <t>Lowland meadow</t>
  </si>
  <si>
    <t>Austrian pine - AUP</t>
  </si>
  <si>
    <t>Restock by Natural Regeneration</t>
  </si>
  <si>
    <t>Lowland raised bog</t>
  </si>
  <si>
    <t>beech - BE</t>
  </si>
  <si>
    <t>Restock With Coppice Regrowth</t>
  </si>
  <si>
    <t>Purple moorgrass and rush pasture</t>
  </si>
  <si>
    <t>Bhutan pine - PWA</t>
  </si>
  <si>
    <t>Restock With Individual Trees</t>
  </si>
  <si>
    <t>Reedbed</t>
  </si>
  <si>
    <t>big leaf maple - AMA</t>
  </si>
  <si>
    <t>Upland hay meadow</t>
  </si>
  <si>
    <t>birch (downy/silver) - BI</t>
  </si>
  <si>
    <t>Upland heathland (moor)</t>
  </si>
  <si>
    <t>birch (downy/silver) - BIR</t>
  </si>
  <si>
    <t>Other…&gt;&gt;&gt;</t>
  </si>
  <si>
    <t>bird cherry - BCH</t>
  </si>
  <si>
    <t>Bishop pine - BIP</t>
  </si>
  <si>
    <t>black poplar - BPO</t>
  </si>
  <si>
    <t>black walnut - JNI</t>
  </si>
  <si>
    <t>blackthorn - PSP</t>
  </si>
  <si>
    <t>Bornmuller's fir - BMF</t>
  </si>
  <si>
    <t>box - BOX</t>
  </si>
  <si>
    <t>Calabrian pine - PBR</t>
  </si>
  <si>
    <t>cedar of Lebanon - LCD</t>
  </si>
  <si>
    <t>cider gum - EGU</t>
  </si>
  <si>
    <t>coast redwood - RSQ</t>
  </si>
  <si>
    <t>common alder - CAR</t>
  </si>
  <si>
    <t>common lime - CLI</t>
  </si>
  <si>
    <t>common walnut - JRE</t>
  </si>
  <si>
    <t>Corsican pine - CP</t>
  </si>
  <si>
    <t>crab apple - CAP</t>
  </si>
  <si>
    <t>crack willow - CWL</t>
  </si>
  <si>
    <t>cricket bat willow - CBW</t>
  </si>
  <si>
    <t>Douglas fir - DF</t>
  </si>
  <si>
    <t>downy birch - PBI</t>
  </si>
  <si>
    <t>downy oak - QPU</t>
  </si>
  <si>
    <t>elm - EM</t>
  </si>
  <si>
    <t>English elm - EEM</t>
  </si>
  <si>
    <t>European larch - EL</t>
  </si>
  <si>
    <t>European silver fir - ESF</t>
  </si>
  <si>
    <t>field maple - FM</t>
  </si>
  <si>
    <t>goat willow - GWL</t>
  </si>
  <si>
    <t>grand fir - GF</t>
  </si>
  <si>
    <t>Grecian fir - GKF</t>
  </si>
  <si>
    <t>green alder - VAR</t>
  </si>
  <si>
    <t>grey alder - GAR</t>
  </si>
  <si>
    <t>grey poplar - GPO</t>
  </si>
  <si>
    <t>grey willow - SCI</t>
  </si>
  <si>
    <t>hawthorn species - HAW</t>
  </si>
  <si>
    <t>hazel - HAZ</t>
  </si>
  <si>
    <t>holly species - HOL</t>
  </si>
  <si>
    <t>holm oak - QIL</t>
  </si>
  <si>
    <t>hornbeam - HBM</t>
  </si>
  <si>
    <t>horse chestnut - HCH</t>
  </si>
  <si>
    <t>Hungarian oak - QFR</t>
  </si>
  <si>
    <t>hybrid larch - HL</t>
  </si>
  <si>
    <t>hybrid poplar - PO</t>
  </si>
  <si>
    <t>Italian alder - IAR</t>
  </si>
  <si>
    <t>Japanese cedar - JCR</t>
  </si>
  <si>
    <t>Japanese larch - JL</t>
  </si>
  <si>
    <t>Korean pine - PKO</t>
  </si>
  <si>
    <t>large-leaved lime - LLI</t>
  </si>
  <si>
    <t>Lawson’s cypress - LC</t>
  </si>
  <si>
    <t>lenga - NPU</t>
  </si>
  <si>
    <t>Leyland cypress - LEC</t>
  </si>
  <si>
    <t>lime - LI</t>
  </si>
  <si>
    <t>loblolly pine - PTA</t>
  </si>
  <si>
    <t>lodgepole pine - LP</t>
  </si>
  <si>
    <t>London plane - LPL</t>
  </si>
  <si>
    <t>Macedonian pine - MCP</t>
  </si>
  <si>
    <t>maritime pine - MAP</t>
  </si>
  <si>
    <t>Mexican white pine - PAY</t>
  </si>
  <si>
    <t>mixed broadleaves - MB</t>
  </si>
  <si>
    <t>mixed conifers - MC</t>
  </si>
  <si>
    <t>Monterey pine - RAP</t>
  </si>
  <si>
    <t>mountain pine - MOP</t>
  </si>
  <si>
    <t>narrow-leafed ash - FAN</t>
  </si>
  <si>
    <t>native broadleaves - NBL</t>
  </si>
  <si>
    <t>noble fir - NF</t>
  </si>
  <si>
    <t>Nordmann fir - NMF</t>
  </si>
  <si>
    <t>Norway maple - NOM</t>
  </si>
  <si>
    <t>Norway spruce - NS</t>
  </si>
  <si>
    <t>oak (robur/petraea) - OK</t>
  </si>
  <si>
    <t>oriental beech - FOR</t>
  </si>
  <si>
    <t>oriental spruce - ORS</t>
  </si>
  <si>
    <t>other birches - XBI</t>
  </si>
  <si>
    <t>other broadleaves - XB</t>
  </si>
  <si>
    <t>other cedar - XCD</t>
  </si>
  <si>
    <t>other cherry spp - XCH</t>
  </si>
  <si>
    <t>other conifers - XC</t>
  </si>
  <si>
    <t>other eucalyptus - XEU</t>
  </si>
  <si>
    <t>other firs (abies) - XF</t>
  </si>
  <si>
    <t>other larches - XL</t>
  </si>
  <si>
    <t>other nothofagus - XNO</t>
  </si>
  <si>
    <t>other oak spp - XOK</t>
  </si>
  <si>
    <t>other pines - XP</t>
  </si>
  <si>
    <t>other poplar spp - XPO</t>
  </si>
  <si>
    <t>other spruces - XS</t>
  </si>
  <si>
    <t>other walnut - XWA</t>
  </si>
  <si>
    <t>other willows - XWL</t>
  </si>
  <si>
    <t>paper-bark birch - BPA</t>
  </si>
  <si>
    <t>pedunculate/common oak - POK</t>
  </si>
  <si>
    <t>plane spp - XPL</t>
  </si>
  <si>
    <t>Ponderosa pine - PDP</t>
  </si>
  <si>
    <t>Pyrenean oak - QPY</t>
  </si>
  <si>
    <t>raoul/rauli - RAN</t>
  </si>
  <si>
    <t>red (pacific silver) fir - RF</t>
  </si>
  <si>
    <t>red alder - RAR</t>
  </si>
  <si>
    <t>red ash - FPE</t>
  </si>
  <si>
    <t>red oak - ROK</t>
  </si>
  <si>
    <t>roble - RON</t>
  </si>
  <si>
    <t>rowan - ROW</t>
  </si>
  <si>
    <t>Scots pine - SP</t>
  </si>
  <si>
    <t>Serbian spruce - OMS</t>
  </si>
  <si>
    <t>sessile oak - SOK</t>
  </si>
  <si>
    <t>shagbark hickory - COV</t>
  </si>
  <si>
    <t>shining gum - ENI</t>
  </si>
  <si>
    <t>silver birch - SBI</t>
  </si>
  <si>
    <t>silver maple - ASA</t>
  </si>
  <si>
    <t>sitka spruce - SS</t>
  </si>
  <si>
    <t>slash pine - PEL</t>
  </si>
  <si>
    <t>small-leaved lime - SLI</t>
  </si>
  <si>
    <t>smooth-leaved elm - SEM</t>
  </si>
  <si>
    <t>sweet chestnut - SC</t>
  </si>
  <si>
    <t>sycamore - SY</t>
  </si>
  <si>
    <t>sycamore - SYC</t>
  </si>
  <si>
    <t>tulip tree - TUL</t>
  </si>
  <si>
    <t>Turkey oak - QCE</t>
  </si>
  <si>
    <t>Wellingtonia - WSQ</t>
  </si>
  <si>
    <t>western hemlock - WH</t>
  </si>
  <si>
    <t>western red cedar - RC</t>
  </si>
  <si>
    <t>western red cedar - WRC</t>
  </si>
  <si>
    <t>western white pine - PMO</t>
  </si>
  <si>
    <t>Weymouth pine - WEP</t>
  </si>
  <si>
    <t>white ash - FAM</t>
  </si>
  <si>
    <t>white oak - QAL</t>
  </si>
  <si>
    <t>white poplar - WPO</t>
  </si>
  <si>
    <t>white willow - WWL</t>
  </si>
  <si>
    <t>whitebeam - WHI</t>
  </si>
  <si>
    <t>wild cherry/gean - WCH</t>
  </si>
  <si>
    <t>wild service tree - WST</t>
  </si>
  <si>
    <t>woody shrubs - NSH</t>
  </si>
  <si>
    <t>woody shrubs - WSH</t>
  </si>
  <si>
    <t>wych elm - WEM</t>
  </si>
  <si>
    <t>yew - YEW</t>
  </si>
  <si>
    <t>Yunnan pine - PYU</t>
  </si>
  <si>
    <t>Mr</t>
  </si>
  <si>
    <t xml:space="preserve">Roland </t>
  </si>
  <si>
    <t>Stonex</t>
  </si>
  <si>
    <t>n/a (sole trader)</t>
  </si>
  <si>
    <t>Woodland consultant</t>
  </si>
  <si>
    <t>07983 769905</t>
  </si>
  <si>
    <t>n/a</t>
  </si>
  <si>
    <t>Ianthe</t>
  </si>
  <si>
    <t>Payhembury</t>
  </si>
  <si>
    <t>Honiton</t>
  </si>
  <si>
    <t>Devon</t>
  </si>
  <si>
    <t>EX14 3HD</t>
  </si>
  <si>
    <t>England</t>
  </si>
  <si>
    <t>roland.stonex@gmail.com</t>
  </si>
  <si>
    <t>ROLAND STONEX</t>
  </si>
  <si>
    <t>SS 938 202</t>
  </si>
  <si>
    <t>Tiverton</t>
  </si>
  <si>
    <t>Mid Devon District Council</t>
  </si>
  <si>
    <t xml:space="preserve">Mrs </t>
  </si>
  <si>
    <t>Mandy</t>
  </si>
  <si>
    <t>Widdowson</t>
  </si>
  <si>
    <t>BR &amp; GI Grimston &amp; JN &amp; MJ Widdowson</t>
  </si>
  <si>
    <t>Partner</t>
  </si>
  <si>
    <t>Valley View Farm</t>
  </si>
  <si>
    <t>Stoodleigh</t>
  </si>
  <si>
    <t>EX16 9QA</t>
  </si>
  <si>
    <t>mandy@exevalleyeggs.co.uk</t>
  </si>
  <si>
    <t>07729 406646</t>
  </si>
  <si>
    <t>Bampton (Tiverton)</t>
  </si>
  <si>
    <t>Valley View Farm woods</t>
  </si>
  <si>
    <t>b</t>
  </si>
  <si>
    <t>c</t>
  </si>
  <si>
    <t>ASNW</t>
  </si>
  <si>
    <t>Removal of old pheasant pen</t>
  </si>
  <si>
    <t>similar to 2840</t>
  </si>
  <si>
    <t>Successional scrub, young oak coming</t>
  </si>
  <si>
    <t>Widely spaced trees planted for chicken ranging</t>
  </si>
  <si>
    <t>Shading property</t>
  </si>
  <si>
    <t>Walnut &amp; cobnut grove</t>
  </si>
  <si>
    <t>10</t>
  </si>
  <si>
    <t>6</t>
  </si>
  <si>
    <t>4</t>
  </si>
  <si>
    <t>26/27 on</t>
  </si>
  <si>
    <t>31/32 on</t>
  </si>
  <si>
    <t>ad hoc prior to operations</t>
  </si>
  <si>
    <t>Application for consents/ licences as required</t>
  </si>
  <si>
    <t>when invited by RPA/FC</t>
  </si>
  <si>
    <t>Mapping and marking of veteran trees and candidate veterans</t>
  </si>
  <si>
    <t>Review current management plan</t>
  </si>
  <si>
    <t>Drafting new management plan</t>
  </si>
  <si>
    <t>Whole</t>
  </si>
  <si>
    <t>woodland</t>
  </si>
  <si>
    <t>property</t>
  </si>
  <si>
    <t>Operational Site Assessment i.e check for protected species etc</t>
  </si>
  <si>
    <t>Application for CS PA7: Species management plan grant</t>
  </si>
  <si>
    <t>consult with stalker</t>
  </si>
  <si>
    <t>Drafting deer and squirrel control plan(s) and obtaining approval from FC</t>
  </si>
  <si>
    <t>Application for CS HT woodland support grant</t>
  </si>
  <si>
    <t>following pre-application approval by FC</t>
  </si>
  <si>
    <t>Submission of claim for CS PA7 capital plan grant</t>
  </si>
  <si>
    <t>Pre-application for CS Higher Tier Woodland improvement grant, and obtaining approval from FC</t>
  </si>
  <si>
    <t>Submission of claim for CS HT revenue payment by 15 May</t>
  </si>
  <si>
    <t>Submission of claim(s) for CS HT capital item(s)</t>
  </si>
  <si>
    <t>Application for new CS PA3: Woodland management plan grant</t>
  </si>
  <si>
    <t>deer and squirrels</t>
  </si>
  <si>
    <t>Deer and squirrel impact surveys, submission of results to RPA</t>
  </si>
  <si>
    <t>also submit cull records</t>
  </si>
  <si>
    <t>Woodland Condition Assessment, submission of results to RPA</t>
  </si>
  <si>
    <t>Minimal intervention</t>
  </si>
  <si>
    <t>Low</t>
  </si>
  <si>
    <t>Medium</t>
  </si>
  <si>
    <t>Vigilance/ monitoring for any tree health issues</t>
  </si>
  <si>
    <t>Installation of deer exclosure plot</t>
  </si>
  <si>
    <t>Monitoring ash trees along roadsides and near properties, felling as needed</t>
  </si>
  <si>
    <t>Linney Mead. Dense unthinned, small diameters.  Outer row on N edge is a bit bigger.  Sheep grazed.</t>
  </si>
  <si>
    <t>Edge of Bryant's Copse. Neglected HAZ coppice, very dense &amp; dark. Replanted with SC &amp; OK, badly squirrel damaged, shelters remaining. BI, SY &amp; GWL poles grown up through. Odd HOL, HAW, &amp; ROW. Old BE on earth bank.  Ground flora includes wood sorrel, polypody, dryopteris spp, fungi.</t>
  </si>
  <si>
    <t>coppice 115 m3/ha; ash 191 m3/ha</t>
  </si>
  <si>
    <t xml:space="preserve">Widely spaced, stunted semi-mature trees. Bracken and bramble in open areas on edge. Trees squirel damaged.  Some larger AH at west end. </t>
  </si>
  <si>
    <t>SY regen</t>
  </si>
  <si>
    <t>A few HAZ &amp; HAW at S end</t>
  </si>
  <si>
    <t>Restocked following poplar rust. MB includes SY, FM, BE. Small blocks of SS, NS &amp; MC.  Widely spaced and grazed with sheep.</t>
  </si>
  <si>
    <t>Clump of even-aged trees. MB includes HAZ, HAW, mainly on out edge.</t>
  </si>
  <si>
    <t>Overgrown hedgerow. Bracken on outer edge.</t>
  </si>
  <si>
    <t>Clump of semi-mature, evem-aged CAR. A few AH &amp; HAZ in understorey.</t>
  </si>
  <si>
    <t>26/27</t>
  </si>
  <si>
    <t>Coppicing understorey in small coupes</t>
  </si>
  <si>
    <t>Thinning to allow access and release coppice</t>
  </si>
  <si>
    <t>Awkward access, wet</t>
  </si>
  <si>
    <t>Similar to 538c. Spring rising in this area.</t>
  </si>
  <si>
    <t>allowance for 50% of cpt area</t>
  </si>
  <si>
    <t>Manual scrub control to maintain mix of habitats (with some open space)</t>
  </si>
  <si>
    <t>27/28, 32/33</t>
  </si>
  <si>
    <t>Scrub control to maintain habitat diversity</t>
  </si>
  <si>
    <t>max 25% of area at any one time</t>
  </si>
  <si>
    <t>Coppicing understorey, in small coupes</t>
  </si>
  <si>
    <t>Moor Copse. Neglected coppice. Very dense and dark. Quite a bit of diseased ash at E end. Dog's mercury becoming dominant. Old pheasant pen. Deer runs. MB includes HOL.</t>
  </si>
  <si>
    <t>allowance for 25% of cpt area</t>
  </si>
  <si>
    <t>27/28 on</t>
  </si>
  <si>
    <t>Monitoring development of regeneration, coppice regrowth and ground flora</t>
  </si>
  <si>
    <t>Felling diseased ash (mainly E end)</t>
  </si>
  <si>
    <t>Thinning interior to improve vigour and diameters</t>
  </si>
  <si>
    <t>Thinning to improve vigour and diameters</t>
  </si>
  <si>
    <t>27/28</t>
  </si>
  <si>
    <t>32/33</t>
  </si>
  <si>
    <t>allowance for 75% of cpt area, leaving west edge as windbreak</t>
  </si>
  <si>
    <t>Enrichment planting under poplar and in gaps with native broadleaves and shrubs</t>
  </si>
  <si>
    <t>Maintenance of new planting i.e. weed control and replacing failures</t>
  </si>
  <si>
    <t>Squirrel control</t>
  </si>
  <si>
    <t>Thinning to release sycamore regeneration</t>
  </si>
  <si>
    <t>Mowing internal ride</t>
  </si>
  <si>
    <t>2001</t>
  </si>
  <si>
    <t>2006</t>
  </si>
  <si>
    <t>2006?</t>
  </si>
  <si>
    <t>Ring-barking one or two trees to create standing dead wood</t>
  </si>
  <si>
    <t>Ring-barking a handful of trees to create standing dead wood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</si>
</sst>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Verdana"/>
      <family val="2"/>
    </font>
    <font>
      <sz val="24"/>
      <color indexed="9"/>
      <name val="Verdana"/>
      <family val="2"/>
    </font>
    <font>
      <sz val="10"/>
      <color indexed="9"/>
      <name val="Verdana"/>
      <family val="2"/>
    </font>
    <font>
      <b/>
      <sz val="10"/>
      <name val="Verdana"/>
      <family val="2"/>
    </font>
    <font>
      <sz val="10"/>
      <name val="Verdana"/>
      <family val="2"/>
    </font>
    <font>
      <i/>
      <sz val="10"/>
      <name val="Verdana"/>
      <family val="2"/>
    </font>
    <font>
      <sz val="11"/>
      <color theme="1"/>
      <name val="Calibri"/>
      <family val="2"/>
      <scheme val="minor"/>
    </font>
    <font>
      <sz val="10"/>
      <color theme="1"/>
      <name val="Verdana"/>
      <family val="2"/>
    </font>
    <font>
      <sz val="26"/>
      <color theme="1"/>
      <name val="Verdana"/>
      <family val="2"/>
    </font>
    <font>
      <sz val="11"/>
      <color rgb="FF9C0006"/>
      <name val="Calibri"/>
      <family val="2"/>
      <scheme val="minor"/>
    </font>
    <font>
      <sz val="10"/>
      <color rgb="FFFF0000"/>
      <name val="Verdana"/>
      <family val="2"/>
    </font>
    <font>
      <b/>
      <sz val="10"/>
      <color rgb="FFFF0000"/>
      <name val="Verdana"/>
      <family val="2"/>
    </font>
    <font>
      <sz val="24"/>
      <color theme="1"/>
      <name val="Verdana"/>
      <family val="2"/>
    </font>
    <font>
      <sz val="11"/>
      <color theme="1"/>
      <name val="Verdana"/>
      <family val="2"/>
    </font>
    <font>
      <sz val="11"/>
      <color rgb="FF008000"/>
      <name val="Verdana"/>
      <family val="2"/>
    </font>
    <font>
      <sz val="11"/>
      <color rgb="FFFF0000"/>
      <name val="Verdana"/>
      <family val="2"/>
    </font>
    <font>
      <sz val="11"/>
      <color rgb="FF000000"/>
      <name val="Verdana"/>
      <family val="2"/>
    </font>
    <font>
      <u/>
      <sz val="10"/>
      <color theme="10"/>
      <name val="Verdana"/>
      <family val="2"/>
    </font>
    <font>
      <sz val="24"/>
      <name val="Verdana"/>
      <family val="2"/>
    </font>
    <font>
      <sz val="26"/>
      <name val="Verdana"/>
      <family val="2"/>
    </font>
    <font>
      <sz val="26"/>
      <color indexed="9"/>
      <name val="Verdana"/>
      <family val="2"/>
    </font>
    <font>
      <sz val="18"/>
      <color theme="0"/>
      <name val="Verdana"/>
      <family val="2"/>
    </font>
    <font>
      <sz val="18"/>
      <color indexed="9"/>
      <name val="Verdana"/>
      <family val="2"/>
    </font>
    <font>
      <sz val="16"/>
      <color indexed="9"/>
      <name val="Verdana"/>
      <family val="2"/>
    </font>
    <font>
      <b/>
      <sz val="10"/>
      <color indexed="8"/>
      <name val="Verdana"/>
      <family val="2"/>
    </font>
    <font>
      <sz val="11"/>
      <color theme="6" tint="-0.499984740745262"/>
      <name val="Verdana"/>
      <family val="2"/>
    </font>
    <font>
      <b/>
      <sz val="10"/>
      <name val="Arial"/>
      <family val="2"/>
    </font>
    <font>
      <b/>
      <sz val="10"/>
      <color theme="8" tint="-0.499984740745262"/>
      <name val="Arial"/>
      <family val="2"/>
    </font>
    <font>
      <b/>
      <sz val="10"/>
      <color theme="5" tint="-0.499984740745262"/>
      <name val="Verdana"/>
      <family val="2"/>
    </font>
    <font>
      <b/>
      <sz val="10"/>
      <color theme="0"/>
      <name val="Verdana"/>
      <family val="2"/>
    </font>
    <font>
      <b/>
      <sz val="10"/>
      <color theme="4" tint="-0.499984740745262"/>
      <name val="Verdana"/>
      <family val="2"/>
    </font>
    <font>
      <sz val="10"/>
      <color theme="5" tint="-0.249977111117893"/>
      <name val="Verdana"/>
      <family val="2"/>
    </font>
    <font>
      <i/>
      <sz val="10"/>
      <color theme="5" tint="-0.249977111117893"/>
      <name val="Verdana"/>
      <family val="2"/>
    </font>
    <font>
      <b/>
      <sz val="10"/>
      <color theme="0"/>
      <name val="Arial"/>
      <family val="2"/>
    </font>
    <font>
      <sz val="11"/>
      <color rgb="FF333333"/>
      <name val="Arial"/>
      <family val="2"/>
    </font>
    <font>
      <sz val="11"/>
      <color theme="0"/>
      <name val="Calibri"/>
      <family val="2"/>
      <scheme val="minor"/>
    </font>
    <font>
      <sz val="10"/>
      <color theme="0"/>
      <name val="Arial"/>
      <family val="2"/>
    </font>
    <font>
      <sz val="10"/>
      <color theme="0"/>
      <name val="Verdana"/>
      <family val="2"/>
    </font>
    <font>
      <u/>
      <sz val="10"/>
      <color theme="10"/>
      <name val="Arial"/>
    </font>
    <font>
      <sz val="11"/>
      <name val="Verdana"/>
      <family val="2"/>
    </font>
    <font>
      <sz val="18"/>
      <name val="Verdana"/>
      <family val="2"/>
    </font>
    <font>
      <i/>
      <sz val="9"/>
      <color theme="1"/>
      <name val="Verdana"/>
      <family val="2"/>
    </font>
  </fonts>
  <fills count="23">
    <fill>
      <patternFill patternType="none"/>
    </fill>
    <fill>
      <patternFill patternType="gray125"/>
    </fill>
    <fill>
      <patternFill patternType="solid">
        <fgColor indexed="9"/>
        <bgColor indexed="64"/>
      </patternFill>
    </fill>
    <fill>
      <patternFill patternType="solid">
        <fgColor indexed="17"/>
        <bgColor indexed="64"/>
      </patternFill>
    </fill>
    <fill>
      <patternFill patternType="solid">
        <fgColor theme="0"/>
        <bgColor indexed="64"/>
      </patternFill>
    </fill>
    <fill>
      <patternFill patternType="solid">
        <fgColor rgb="FFFFC7CE"/>
      </patternFill>
    </fill>
    <fill>
      <patternFill patternType="solid">
        <fgColor theme="8" tint="0.39994506668294322"/>
        <bgColor indexed="64"/>
      </patternFill>
    </fill>
    <fill>
      <patternFill patternType="solid">
        <fgColor rgb="FFFFFF00"/>
        <bgColor indexed="64"/>
      </patternFill>
    </fill>
    <fill>
      <patternFill patternType="darkVertical">
        <fgColor theme="7" tint="0.39994506668294322"/>
        <bgColor theme="0" tint="-4.9989318521683403E-2"/>
      </patternFill>
    </fill>
    <fill>
      <patternFill patternType="solid">
        <fgColor rgb="FFFFC000"/>
        <bgColor indexed="64"/>
      </patternFill>
    </fill>
    <fill>
      <patternFill patternType="solid">
        <fgColor rgb="FFFF0000"/>
        <bgColor indexed="64"/>
      </patternFill>
    </fill>
    <fill>
      <patternFill patternType="solid">
        <fgColor theme="9" tint="0.39994506668294322"/>
        <bgColor indexed="64"/>
      </patternFill>
    </fill>
    <fill>
      <patternFill patternType="darkHorizontal">
        <fgColor theme="0"/>
        <bgColor theme="5" tint="0.39994506668294322"/>
      </patternFill>
    </fill>
    <fill>
      <patternFill patternType="darkUp">
        <fgColor theme="0"/>
        <bgColor theme="5" tint="0.39994506668294322"/>
      </patternFill>
    </fill>
    <fill>
      <patternFill patternType="solid">
        <fgColor rgb="FFFFFFCC"/>
      </patternFill>
    </fill>
    <fill>
      <patternFill patternType="solid">
        <fgColor rgb="FF00B0F0"/>
        <bgColor auto="1"/>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2" tint="-9.9948118533890809E-2"/>
        <bgColor indexed="64"/>
      </patternFill>
    </fill>
    <fill>
      <patternFill patternType="solid">
        <fgColor rgb="FF008000"/>
        <bgColor indexed="64"/>
      </patternFill>
    </fill>
  </fills>
  <borders count="8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Dashed">
        <color auto="1"/>
      </right>
      <top/>
      <bottom/>
      <diagonal/>
    </border>
    <border>
      <left style="mediumDashed">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Dashed">
        <color auto="1"/>
      </left>
      <right/>
      <top style="medium">
        <color indexed="64"/>
      </top>
      <bottom/>
      <diagonal/>
    </border>
    <border>
      <left style="thin">
        <color indexed="64"/>
      </left>
      <right style="mediumDashed">
        <color indexed="64"/>
      </right>
      <top style="medium">
        <color indexed="64"/>
      </top>
      <bottom style="thin">
        <color indexed="64"/>
      </bottom>
      <diagonal/>
    </border>
    <border>
      <left style="mediumDashed">
        <color auto="1"/>
      </left>
      <right/>
      <top style="medium">
        <color indexed="64"/>
      </top>
      <bottom style="thin">
        <color indexed="64"/>
      </bottom>
      <diagonal/>
    </border>
    <border>
      <left style="thin">
        <color indexed="64"/>
      </left>
      <right style="mediumDashed">
        <color indexed="64"/>
      </right>
      <top style="thin">
        <color indexed="64"/>
      </top>
      <bottom/>
      <diagonal/>
    </border>
    <border>
      <left style="mediumDashed">
        <color auto="1"/>
      </left>
      <right/>
      <top style="thin">
        <color indexed="64"/>
      </top>
      <bottom style="medium">
        <color indexed="64"/>
      </bottom>
      <diagonal/>
    </border>
    <border>
      <left style="mediumDashed">
        <color indexed="64"/>
      </left>
      <right style="thin">
        <color indexed="64"/>
      </right>
      <top style="medium">
        <color indexed="64"/>
      </top>
      <bottom style="thin">
        <color indexed="64"/>
      </bottom>
      <diagonal/>
    </border>
    <border>
      <left style="mediumDashed">
        <color auto="1"/>
      </left>
      <right/>
      <top/>
      <bottom style="thin">
        <color indexed="64"/>
      </bottom>
      <diagonal/>
    </border>
    <border>
      <left style="mediumDashed">
        <color indexed="64"/>
      </left>
      <right style="thin">
        <color indexed="64"/>
      </right>
      <top style="thin">
        <color indexed="64"/>
      </top>
      <bottom style="medium">
        <color indexed="64"/>
      </bottom>
      <diagonal/>
    </border>
    <border>
      <left style="thin">
        <color indexed="64"/>
      </left>
      <right style="mediumDashed">
        <color indexed="64"/>
      </right>
      <top style="thin">
        <color indexed="64"/>
      </top>
      <bottom style="medium">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ck">
        <color indexed="64"/>
      </right>
      <top style="medium">
        <color indexed="64"/>
      </top>
      <bottom style="thin">
        <color indexed="64"/>
      </bottom>
      <diagonal/>
    </border>
    <border>
      <left/>
      <right/>
      <top/>
      <bottom style="medium">
        <color theme="6" tint="0.39994506668294322"/>
      </bottom>
      <diagonal/>
    </border>
    <border>
      <left/>
      <right/>
      <top style="medium">
        <color theme="6" tint="0.39994506668294322"/>
      </top>
      <bottom style="medium">
        <color theme="6" tint="0.39994506668294322"/>
      </bottom>
      <diagonal/>
    </border>
  </borders>
  <cellStyleXfs count="14">
    <xf numFmtId="0" fontId="0" fillId="0" borderId="0"/>
    <xf numFmtId="0" fontId="13" fillId="0" borderId="0"/>
    <xf numFmtId="0" fontId="6" fillId="0" borderId="0"/>
    <xf numFmtId="0" fontId="14" fillId="0" borderId="0"/>
    <xf numFmtId="0" fontId="16" fillId="5" borderId="0" applyNumberFormat="0" applyBorder="0" applyAlignment="0" applyProtection="0"/>
    <xf numFmtId="0" fontId="5" fillId="0" borderId="0"/>
    <xf numFmtId="0" fontId="4" fillId="0" borderId="0"/>
    <xf numFmtId="0" fontId="4" fillId="14" borderId="49" applyNumberFormat="0" applyFont="0" applyAlignment="0" applyProtection="0"/>
    <xf numFmtId="0" fontId="3" fillId="0" borderId="0"/>
    <xf numFmtId="0" fontId="24" fillId="0" borderId="0" applyNumberFormat="0" applyFill="0" applyBorder="0" applyAlignment="0" applyProtection="0">
      <alignment vertical="top"/>
      <protection locked="0"/>
    </xf>
    <xf numFmtId="0" fontId="6" fillId="0" borderId="0"/>
    <xf numFmtId="0" fontId="45" fillId="0" borderId="0" applyNumberFormat="0" applyFill="0" applyBorder="0" applyAlignment="0" applyProtection="0"/>
    <xf numFmtId="0" fontId="2" fillId="0" borderId="0"/>
    <xf numFmtId="0" fontId="1" fillId="0" borderId="0"/>
  </cellStyleXfs>
  <cellXfs count="475">
    <xf numFmtId="0" fontId="0" fillId="0" borderId="0" xfId="0"/>
    <xf numFmtId="0" fontId="14" fillId="0" borderId="0" xfId="3"/>
    <xf numFmtId="0" fontId="14" fillId="0" borderId="0" xfId="3" applyAlignment="1">
      <alignment horizontal="left"/>
    </xf>
    <xf numFmtId="0" fontId="0" fillId="0" borderId="12" xfId="0" applyBorder="1"/>
    <xf numFmtId="0" fontId="6" fillId="0" borderId="12" xfId="0" applyFont="1" applyBorder="1"/>
    <xf numFmtId="1" fontId="14" fillId="0" borderId="0" xfId="3" applyNumberFormat="1"/>
    <xf numFmtId="2" fontId="14" fillId="0" borderId="0" xfId="3" applyNumberFormat="1"/>
    <xf numFmtId="2" fontId="14" fillId="0" borderId="32" xfId="3" applyNumberFormat="1" applyBorder="1" applyAlignment="1" applyProtection="1">
      <alignment horizontal="center" vertical="center"/>
      <protection locked="0"/>
    </xf>
    <xf numFmtId="2" fontId="14" fillId="0" borderId="19" xfId="3" applyNumberFormat="1" applyBorder="1" applyAlignment="1" applyProtection="1">
      <alignment horizontal="center" vertical="center"/>
      <protection locked="0"/>
    </xf>
    <xf numFmtId="0" fontId="14" fillId="0" borderId="12" xfId="3" applyBorder="1" applyAlignment="1" applyProtection="1">
      <alignment horizontal="center" vertical="center"/>
      <protection locked="0"/>
    </xf>
    <xf numFmtId="0" fontId="14" fillId="0" borderId="12" xfId="3" applyBorder="1" applyAlignment="1" applyProtection="1">
      <alignment horizontal="center" vertical="center" wrapText="1"/>
      <protection locked="0"/>
    </xf>
    <xf numFmtId="0" fontId="14" fillId="0" borderId="19" xfId="3" applyBorder="1" applyAlignment="1" applyProtection="1">
      <alignment horizontal="center" vertical="center" wrapText="1"/>
      <protection locked="0"/>
    </xf>
    <xf numFmtId="0" fontId="14" fillId="0" borderId="11" xfId="3" applyBorder="1" applyAlignment="1" applyProtection="1">
      <alignment horizontal="center" vertical="center"/>
      <protection locked="0"/>
    </xf>
    <xf numFmtId="2" fontId="14" fillId="0" borderId="46" xfId="3" applyNumberFormat="1" applyBorder="1" applyAlignment="1" applyProtection="1">
      <alignment horizontal="center" vertical="center"/>
      <protection locked="0"/>
    </xf>
    <xf numFmtId="0" fontId="14" fillId="0" borderId="16" xfId="3" applyBorder="1" applyAlignment="1" applyProtection="1">
      <alignment horizontal="center" vertical="center"/>
      <protection locked="0"/>
    </xf>
    <xf numFmtId="0" fontId="8" fillId="3" borderId="5" xfId="3" applyFont="1" applyFill="1" applyBorder="1" applyAlignment="1">
      <alignment vertical="center"/>
    </xf>
    <xf numFmtId="0" fontId="8" fillId="3" borderId="6" xfId="3" applyFont="1" applyFill="1" applyBorder="1" applyAlignment="1">
      <alignment vertical="center"/>
    </xf>
    <xf numFmtId="0" fontId="9" fillId="3" borderId="4" xfId="3" applyFont="1" applyFill="1" applyBorder="1" applyAlignment="1">
      <alignment vertical="center"/>
    </xf>
    <xf numFmtId="0" fontId="18" fillId="0" borderId="2" xfId="3" applyFont="1" applyBorder="1" applyAlignment="1">
      <alignment horizontal="center"/>
    </xf>
    <xf numFmtId="0" fontId="18" fillId="0" borderId="1" xfId="3" applyFont="1" applyBorder="1" applyAlignment="1">
      <alignment horizontal="center"/>
    </xf>
    <xf numFmtId="49" fontId="14" fillId="2" borderId="11" xfId="3" applyNumberFormat="1" applyFill="1" applyBorder="1" applyAlignment="1" applyProtection="1">
      <alignment horizontal="center" vertical="center"/>
      <protection locked="0"/>
    </xf>
    <xf numFmtId="0" fontId="14" fillId="2" borderId="15" xfId="3" applyFill="1" applyBorder="1" applyAlignment="1" applyProtection="1">
      <alignment horizontal="center" vertical="center"/>
      <protection locked="0"/>
    </xf>
    <xf numFmtId="2" fontId="11" fillId="2" borderId="31" xfId="3" applyNumberFormat="1" applyFont="1" applyFill="1" applyBorder="1" applyAlignment="1" applyProtection="1">
      <alignment horizontal="center" vertical="center"/>
      <protection locked="0"/>
    </xf>
    <xf numFmtId="1" fontId="14" fillId="0" borderId="16" xfId="3" applyNumberFormat="1" applyBorder="1" applyAlignment="1" applyProtection="1">
      <alignment horizontal="center" vertical="center"/>
      <protection locked="0"/>
    </xf>
    <xf numFmtId="1" fontId="14" fillId="0" borderId="12" xfId="3" applyNumberFormat="1" applyBorder="1" applyAlignment="1" applyProtection="1">
      <alignment horizontal="center" vertical="center"/>
      <protection locked="0"/>
    </xf>
    <xf numFmtId="49" fontId="14" fillId="2" borderId="12" xfId="3" applyNumberFormat="1" applyFill="1" applyBorder="1" applyAlignment="1" applyProtection="1">
      <alignment horizontal="center" vertical="center"/>
      <protection locked="0"/>
    </xf>
    <xf numFmtId="0" fontId="14" fillId="2" borderId="20" xfId="3" applyFill="1" applyBorder="1" applyAlignment="1" applyProtection="1">
      <alignment horizontal="center" vertical="center"/>
      <protection locked="0"/>
    </xf>
    <xf numFmtId="0" fontId="14" fillId="0" borderId="51" xfId="3" applyBorder="1" applyProtection="1">
      <protection locked="0"/>
    </xf>
    <xf numFmtId="49" fontId="14" fillId="2" borderId="16" xfId="3" applyNumberFormat="1" applyFill="1" applyBorder="1" applyAlignment="1" applyProtection="1">
      <alignment horizontal="center" vertical="center"/>
      <protection locked="0"/>
    </xf>
    <xf numFmtId="0" fontId="14" fillId="2" borderId="18" xfId="3" applyFill="1" applyBorder="1" applyAlignment="1" applyProtection="1">
      <alignment horizontal="center" vertical="center"/>
      <protection locked="0"/>
    </xf>
    <xf numFmtId="0" fontId="14" fillId="0" borderId="20" xfId="3" applyBorder="1" applyAlignment="1" applyProtection="1">
      <alignment horizontal="center" vertical="center" wrapText="1"/>
      <protection locked="0"/>
    </xf>
    <xf numFmtId="0" fontId="14" fillId="2" borderId="12" xfId="3" applyFill="1" applyBorder="1" applyAlignment="1" applyProtection="1">
      <alignment horizontal="center" vertical="center" wrapText="1"/>
      <protection locked="0"/>
    </xf>
    <xf numFmtId="0" fontId="11" fillId="2" borderId="31" xfId="3" applyFont="1" applyFill="1" applyBorder="1" applyAlignment="1" applyProtection="1">
      <alignment horizontal="center" vertical="center" wrapText="1"/>
      <protection locked="0"/>
    </xf>
    <xf numFmtId="0" fontId="11" fillId="2" borderId="12" xfId="3" applyFont="1" applyFill="1" applyBorder="1" applyAlignment="1" applyProtection="1">
      <alignment horizontal="center" vertical="center" wrapText="1"/>
      <protection locked="0"/>
    </xf>
    <xf numFmtId="1" fontId="10" fillId="0" borderId="13" xfId="3" applyNumberFormat="1" applyFont="1" applyBorder="1" applyAlignment="1">
      <alignment horizontal="center" vertical="center" wrapText="1"/>
    </xf>
    <xf numFmtId="0" fontId="25" fillId="0" borderId="0" xfId="3" applyFont="1" applyAlignment="1">
      <alignment vertical="center"/>
    </xf>
    <xf numFmtId="2" fontId="25" fillId="0" borderId="0" xfId="3" applyNumberFormat="1" applyFont="1" applyAlignment="1">
      <alignment vertical="center"/>
    </xf>
    <xf numFmtId="0" fontId="25" fillId="0" borderId="63" xfId="3" applyFont="1" applyBorder="1" applyAlignment="1">
      <alignment vertical="center"/>
    </xf>
    <xf numFmtId="0" fontId="26" fillId="2" borderId="64" xfId="3" applyFont="1" applyFill="1" applyBorder="1" applyAlignment="1">
      <alignment horizontal="center" vertical="center"/>
    </xf>
    <xf numFmtId="0" fontId="26" fillId="2" borderId="0" xfId="3" applyFont="1" applyFill="1" applyAlignment="1">
      <alignment horizontal="center" vertical="center"/>
    </xf>
    <xf numFmtId="0" fontId="14" fillId="0" borderId="0" xfId="3" applyAlignment="1">
      <alignment horizontal="center" vertical="center"/>
    </xf>
    <xf numFmtId="0" fontId="26" fillId="0" borderId="0" xfId="3" applyFont="1" applyAlignment="1">
      <alignment horizontal="center" vertical="center"/>
    </xf>
    <xf numFmtId="2" fontId="26" fillId="0" borderId="0" xfId="3" applyNumberFormat="1" applyFont="1" applyAlignment="1">
      <alignment horizontal="center" vertical="center"/>
    </xf>
    <xf numFmtId="0" fontId="26" fillId="0" borderId="64" xfId="3" applyFont="1" applyBorder="1" applyAlignment="1">
      <alignment horizontal="center" vertical="center"/>
    </xf>
    <xf numFmtId="0" fontId="28" fillId="3" borderId="65" xfId="3" applyFont="1" applyFill="1" applyBorder="1" applyAlignment="1">
      <alignment horizontal="left" vertical="center"/>
    </xf>
    <xf numFmtId="0" fontId="28" fillId="3" borderId="66" xfId="3" applyFont="1" applyFill="1" applyBorder="1" applyAlignment="1">
      <alignment horizontal="left" vertical="center"/>
    </xf>
    <xf numFmtId="2" fontId="28" fillId="3" borderId="66" xfId="3" applyNumberFormat="1" applyFont="1" applyFill="1" applyBorder="1" applyAlignment="1">
      <alignment horizontal="center" vertical="center"/>
    </xf>
    <xf numFmtId="0" fontId="28" fillId="3" borderId="66" xfId="3" applyFont="1" applyFill="1" applyBorder="1" applyAlignment="1">
      <alignment horizontal="center" vertical="center"/>
    </xf>
    <xf numFmtId="2" fontId="10" fillId="4" borderId="26" xfId="3" applyNumberFormat="1" applyFont="1" applyFill="1" applyBorder="1" applyAlignment="1">
      <alignment horizontal="center" vertical="center" wrapText="1"/>
    </xf>
    <xf numFmtId="0" fontId="11" fillId="2" borderId="16" xfId="3" applyFont="1" applyFill="1" applyBorder="1" applyAlignment="1" applyProtection="1">
      <alignment horizontal="center" vertical="center" wrapText="1"/>
      <protection locked="0"/>
    </xf>
    <xf numFmtId="2" fontId="11" fillId="0" borderId="17" xfId="3" applyNumberFormat="1" applyFont="1" applyBorder="1" applyAlignment="1" applyProtection="1">
      <alignment horizontal="center" vertical="center" wrapText="1"/>
      <protection locked="0"/>
    </xf>
    <xf numFmtId="1" fontId="11" fillId="0" borderId="73" xfId="3" applyNumberFormat="1" applyFont="1" applyBorder="1" applyAlignment="1" applyProtection="1">
      <alignment horizontal="center" vertical="center" wrapText="1"/>
      <protection locked="0"/>
    </xf>
    <xf numFmtId="49" fontId="11" fillId="0" borderId="11" xfId="3" applyNumberFormat="1" applyFont="1" applyBorder="1" applyAlignment="1" applyProtection="1">
      <alignment horizontal="center" vertical="center" wrapText="1"/>
      <protection locked="0"/>
    </xf>
    <xf numFmtId="1" fontId="11" fillId="0" borderId="11" xfId="3" applyNumberFormat="1" applyFont="1" applyBorder="1" applyAlignment="1" applyProtection="1">
      <alignment horizontal="center" vertical="center" wrapText="1"/>
      <protection locked="0"/>
    </xf>
    <xf numFmtId="1" fontId="11" fillId="0" borderId="14" xfId="3" applyNumberFormat="1" applyFont="1" applyBorder="1" applyAlignment="1" applyProtection="1">
      <alignment horizontal="center" vertical="center" wrapText="1"/>
      <protection locked="0"/>
    </xf>
    <xf numFmtId="0" fontId="14" fillId="0" borderId="69" xfId="3" applyBorder="1" applyAlignment="1" applyProtection="1">
      <alignment horizontal="center" vertical="center" wrapText="1"/>
      <protection locked="0"/>
    </xf>
    <xf numFmtId="0" fontId="14" fillId="0" borderId="73" xfId="3" applyBorder="1" applyAlignment="1" applyProtection="1">
      <alignment horizontal="center" vertical="center" wrapText="1"/>
      <protection locked="0"/>
    </xf>
    <xf numFmtId="0" fontId="14" fillId="0" borderId="32" xfId="3" applyBorder="1" applyAlignment="1" applyProtection="1">
      <alignment horizontal="center" vertical="center" wrapText="1"/>
      <protection locked="0"/>
    </xf>
    <xf numFmtId="0" fontId="14" fillId="0" borderId="11" xfId="3" applyBorder="1" applyAlignment="1" applyProtection="1">
      <alignment horizontal="center" vertical="center" wrapText="1"/>
      <protection locked="0"/>
    </xf>
    <xf numFmtId="0" fontId="14" fillId="0" borderId="14" xfId="3" applyBorder="1" applyAlignment="1" applyProtection="1">
      <alignment horizontal="center" vertical="center" wrapText="1"/>
      <protection locked="0"/>
    </xf>
    <xf numFmtId="0" fontId="14" fillId="0" borderId="58" xfId="3" applyBorder="1" applyAlignment="1" applyProtection="1">
      <alignment horizontal="center" vertical="center" wrapText="1"/>
      <protection locked="0"/>
    </xf>
    <xf numFmtId="0" fontId="14" fillId="0" borderId="15" xfId="3" applyBorder="1" applyAlignment="1" applyProtection="1">
      <alignment horizontal="center" vertical="center" wrapText="1"/>
      <protection locked="0"/>
    </xf>
    <xf numFmtId="2" fontId="14" fillId="2" borderId="12" xfId="3" applyNumberFormat="1" applyFill="1" applyBorder="1" applyAlignment="1" applyProtection="1">
      <alignment horizontal="center" vertical="center" wrapText="1"/>
      <protection locked="0"/>
    </xf>
    <xf numFmtId="1" fontId="11" fillId="0" borderId="77" xfId="3" applyNumberFormat="1" applyFont="1" applyBorder="1" applyAlignment="1" applyProtection="1">
      <alignment horizontal="center" vertical="center" wrapText="1"/>
      <protection locked="0"/>
    </xf>
    <xf numFmtId="49" fontId="14" fillId="0" borderId="12" xfId="3" applyNumberFormat="1" applyBorder="1" applyAlignment="1" applyProtection="1">
      <alignment horizontal="center" vertical="center" wrapText="1"/>
      <protection locked="0"/>
    </xf>
    <xf numFmtId="0" fontId="14" fillId="0" borderId="78" xfId="3" applyBorder="1" applyAlignment="1" applyProtection="1">
      <alignment horizontal="center" vertical="center" wrapText="1"/>
      <protection locked="0"/>
    </xf>
    <xf numFmtId="0" fontId="14" fillId="0" borderId="77" xfId="3" applyBorder="1" applyAlignment="1" applyProtection="1">
      <alignment horizontal="center" vertical="center" wrapText="1"/>
      <protection locked="0"/>
    </xf>
    <xf numFmtId="49" fontId="14" fillId="0" borderId="58" xfId="3" applyNumberFormat="1" applyBorder="1" applyAlignment="1" applyProtection="1">
      <alignment horizontal="center" vertical="center" wrapText="1"/>
      <protection locked="0"/>
    </xf>
    <xf numFmtId="49" fontId="11" fillId="0" borderId="77" xfId="3" applyNumberFormat="1" applyFont="1" applyBorder="1" applyAlignment="1" applyProtection="1">
      <alignment horizontal="center" vertical="center" wrapText="1"/>
      <protection locked="0"/>
    </xf>
    <xf numFmtId="1" fontId="11" fillId="2" borderId="27" xfId="3" applyNumberFormat="1" applyFont="1" applyFill="1" applyBorder="1" applyAlignment="1" applyProtection="1">
      <alignment horizontal="center" vertical="center" wrapText="1"/>
      <protection locked="0"/>
    </xf>
    <xf numFmtId="0" fontId="14" fillId="2" borderId="13" xfId="3" applyFill="1" applyBorder="1" applyAlignment="1" applyProtection="1">
      <alignment horizontal="center" vertical="center" wrapText="1"/>
      <protection locked="0"/>
    </xf>
    <xf numFmtId="2" fontId="14" fillId="2" borderId="13" xfId="3" applyNumberFormat="1" applyFill="1" applyBorder="1" applyAlignment="1" applyProtection="1">
      <alignment horizontal="center" vertical="center" wrapText="1"/>
      <protection locked="0"/>
    </xf>
    <xf numFmtId="2" fontId="11" fillId="0" borderId="30" xfId="3" applyNumberFormat="1" applyFont="1" applyBorder="1" applyAlignment="1" applyProtection="1">
      <alignment horizontal="center" vertical="center" wrapText="1"/>
      <protection locked="0"/>
    </xf>
    <xf numFmtId="49" fontId="12" fillId="0" borderId="75" xfId="3" applyNumberFormat="1" applyFont="1" applyBorder="1" applyAlignment="1" applyProtection="1">
      <alignment horizontal="center" vertical="center" wrapText="1"/>
      <protection locked="0"/>
    </xf>
    <xf numFmtId="49" fontId="14" fillId="0" borderId="13" xfId="3" applyNumberFormat="1" applyBorder="1" applyAlignment="1" applyProtection="1">
      <alignment horizontal="center" vertical="center" wrapText="1"/>
      <protection locked="0"/>
    </xf>
    <xf numFmtId="49" fontId="14" fillId="0" borderId="30" xfId="3" applyNumberFormat="1" applyBorder="1" applyAlignment="1" applyProtection="1">
      <alignment horizontal="center" vertical="center" wrapText="1"/>
      <protection locked="0"/>
    </xf>
    <xf numFmtId="0" fontId="14" fillId="0" borderId="30" xfId="3" applyBorder="1" applyAlignment="1" applyProtection="1">
      <alignment horizontal="center" vertical="center" wrapText="1"/>
      <protection locked="0"/>
    </xf>
    <xf numFmtId="0" fontId="14" fillId="0" borderId="75" xfId="3" applyBorder="1" applyAlignment="1" applyProtection="1">
      <alignment horizontal="center" vertical="center" wrapText="1"/>
      <protection locked="0"/>
    </xf>
    <xf numFmtId="0" fontId="14" fillId="0" borderId="61" xfId="3" applyBorder="1" applyAlignment="1" applyProtection="1">
      <alignment horizontal="center" vertical="center" wrapText="1"/>
      <protection locked="0"/>
    </xf>
    <xf numFmtId="0" fontId="14" fillId="0" borderId="13" xfId="3" applyBorder="1" applyAlignment="1" applyProtection="1">
      <alignment horizontal="center" vertical="center" wrapText="1"/>
      <protection locked="0"/>
    </xf>
    <xf numFmtId="0" fontId="14" fillId="0" borderId="28" xfId="3" applyBorder="1" applyAlignment="1" applyProtection="1">
      <alignment horizontal="center" vertical="center" wrapText="1"/>
      <protection locked="0"/>
    </xf>
    <xf numFmtId="0" fontId="15" fillId="0" borderId="0" xfId="3" applyFont="1" applyAlignment="1">
      <alignment horizontal="left" vertical="center"/>
    </xf>
    <xf numFmtId="0" fontId="15" fillId="0" borderId="9" xfId="3" applyFont="1" applyBorder="1" applyAlignment="1">
      <alignment horizontal="left" vertical="center"/>
    </xf>
    <xf numFmtId="2" fontId="11" fillId="2" borderId="16" xfId="3" applyNumberFormat="1" applyFont="1" applyFill="1" applyBorder="1" applyAlignment="1" applyProtection="1">
      <alignment horizontal="center" vertical="center" wrapText="1"/>
      <protection locked="0"/>
    </xf>
    <xf numFmtId="1" fontId="10" fillId="0" borderId="21" xfId="3" applyNumberFormat="1" applyFont="1" applyBorder="1" applyAlignment="1">
      <alignment horizontal="center" vertical="center" wrapText="1"/>
    </xf>
    <xf numFmtId="0" fontId="15" fillId="0" borderId="0" xfId="3" applyFont="1" applyAlignment="1">
      <alignment vertical="center"/>
    </xf>
    <xf numFmtId="0" fontId="15" fillId="0" borderId="9" xfId="3" applyFont="1" applyBorder="1" applyAlignment="1">
      <alignment vertical="center"/>
    </xf>
    <xf numFmtId="0" fontId="19" fillId="0" borderId="0" xfId="3" applyFont="1" applyAlignment="1">
      <alignment horizontal="left"/>
    </xf>
    <xf numFmtId="0" fontId="14" fillId="0" borderId="79" xfId="3" applyBorder="1" applyProtection="1">
      <protection locked="0"/>
    </xf>
    <xf numFmtId="0" fontId="19" fillId="0" borderId="0" xfId="3" applyFont="1" applyAlignment="1">
      <alignment horizontal="left" vertical="top"/>
    </xf>
    <xf numFmtId="2" fontId="15" fillId="0" borderId="0" xfId="3" applyNumberFormat="1" applyFont="1" applyAlignment="1">
      <alignment horizontal="left" vertical="center"/>
    </xf>
    <xf numFmtId="0" fontId="26" fillId="2" borderId="0" xfId="3" applyFont="1" applyFill="1" applyAlignment="1">
      <alignment vertical="center"/>
    </xf>
    <xf numFmtId="2" fontId="15" fillId="0" borderId="9" xfId="3" applyNumberFormat="1" applyFont="1" applyBorder="1" applyAlignment="1">
      <alignment horizontal="left" vertical="center"/>
    </xf>
    <xf numFmtId="2" fontId="10" fillId="2" borderId="25" xfId="3" applyNumberFormat="1" applyFont="1" applyFill="1" applyBorder="1" applyAlignment="1">
      <alignment vertical="center" wrapText="1"/>
    </xf>
    <xf numFmtId="2" fontId="10" fillId="2" borderId="80" xfId="3" applyNumberFormat="1" applyFont="1" applyFill="1" applyBorder="1" applyAlignment="1">
      <alignment horizontal="center" vertical="center" wrapText="1"/>
    </xf>
    <xf numFmtId="49" fontId="31" fillId="0" borderId="21" xfId="3" applyNumberFormat="1" applyFont="1" applyBorder="1" applyAlignment="1">
      <alignment horizontal="center" vertical="center"/>
    </xf>
    <xf numFmtId="49" fontId="31" fillId="0" borderId="26" xfId="3" applyNumberFormat="1" applyFont="1" applyBorder="1" applyAlignment="1">
      <alignment horizontal="center" vertical="center"/>
    </xf>
    <xf numFmtId="49" fontId="14" fillId="0" borderId="16" xfId="3" applyNumberFormat="1" applyBorder="1" applyProtection="1">
      <protection locked="0"/>
    </xf>
    <xf numFmtId="49" fontId="14" fillId="0" borderId="17" xfId="3" applyNumberFormat="1" applyBorder="1" applyProtection="1">
      <protection locked="0"/>
    </xf>
    <xf numFmtId="49" fontId="14" fillId="0" borderId="12" xfId="3" applyNumberFormat="1" applyBorder="1" applyProtection="1">
      <protection locked="0"/>
    </xf>
    <xf numFmtId="49" fontId="14" fillId="0" borderId="58" xfId="3" applyNumberFormat="1" applyBorder="1" applyProtection="1">
      <protection locked="0"/>
    </xf>
    <xf numFmtId="49" fontId="14" fillId="0" borderId="13" xfId="3" applyNumberFormat="1" applyBorder="1" applyProtection="1">
      <protection locked="0"/>
    </xf>
    <xf numFmtId="49" fontId="14" fillId="0" borderId="30" xfId="3" applyNumberFormat="1" applyBorder="1" applyProtection="1">
      <protection locked="0"/>
    </xf>
    <xf numFmtId="0" fontId="10" fillId="0" borderId="0" xfId="3" applyFont="1" applyAlignment="1">
      <alignment horizontal="left" vertical="top"/>
    </xf>
    <xf numFmtId="0" fontId="11" fillId="0" borderId="0" xfId="3" applyFont="1" applyAlignment="1">
      <alignment horizontal="left" vertical="top"/>
    </xf>
    <xf numFmtId="0" fontId="17" fillId="0" borderId="0" xfId="3" applyFont="1" applyAlignment="1">
      <alignment horizontal="left" vertical="top"/>
    </xf>
    <xf numFmtId="0" fontId="6" fillId="0" borderId="0" xfId="10" applyAlignment="1">
      <alignment horizontal="left" vertical="top"/>
    </xf>
    <xf numFmtId="0" fontId="10" fillId="0" borderId="24" xfId="10" applyFont="1" applyBorder="1" applyAlignment="1">
      <alignment horizontal="left" vertical="top"/>
    </xf>
    <xf numFmtId="0" fontId="33" fillId="0" borderId="24" xfId="10" applyFont="1" applyBorder="1" applyAlignment="1">
      <alignment horizontal="left" vertical="top"/>
    </xf>
    <xf numFmtId="0" fontId="10" fillId="0" borderId="0" xfId="10" applyFont="1" applyAlignment="1">
      <alignment horizontal="left" vertical="top"/>
    </xf>
    <xf numFmtId="0" fontId="33" fillId="0" borderId="0" xfId="10" applyFont="1" applyAlignment="1">
      <alignment horizontal="left" vertical="top"/>
    </xf>
    <xf numFmtId="0" fontId="11" fillId="0" borderId="0" xfId="10" applyFont="1" applyAlignment="1">
      <alignment vertical="top" wrapText="1"/>
    </xf>
    <xf numFmtId="0" fontId="11" fillId="0" borderId="0" xfId="0" applyFont="1" applyAlignment="1">
      <alignment horizontal="center" vertical="top" wrapText="1"/>
    </xf>
    <xf numFmtId="0" fontId="10" fillId="0" borderId="0" xfId="10" applyFont="1" applyAlignment="1">
      <alignment wrapText="1"/>
    </xf>
    <xf numFmtId="0" fontId="11" fillId="0" borderId="0" xfId="10" applyFont="1" applyAlignment="1">
      <alignment wrapText="1"/>
    </xf>
    <xf numFmtId="1" fontId="14" fillId="0" borderId="11" xfId="3" applyNumberFormat="1" applyBorder="1" applyAlignment="1" applyProtection="1">
      <alignment horizontal="center" vertical="center"/>
      <protection locked="0"/>
    </xf>
    <xf numFmtId="1" fontId="14" fillId="0" borderId="18" xfId="3" applyNumberFormat="1" applyBorder="1" applyAlignment="1" applyProtection="1">
      <alignment horizontal="center" vertical="center"/>
      <protection locked="0"/>
    </xf>
    <xf numFmtId="1" fontId="14" fillId="0" borderId="20" xfId="3" applyNumberFormat="1" applyBorder="1" applyAlignment="1" applyProtection="1">
      <alignment horizontal="center" vertical="center"/>
      <protection locked="0"/>
    </xf>
    <xf numFmtId="1" fontId="11" fillId="2" borderId="16" xfId="3" applyNumberFormat="1" applyFont="1" applyFill="1" applyBorder="1" applyAlignment="1" applyProtection="1">
      <alignment horizontal="center" vertical="center"/>
      <protection locked="0"/>
    </xf>
    <xf numFmtId="1" fontId="11" fillId="2" borderId="12" xfId="3" applyNumberFormat="1" applyFont="1" applyFill="1" applyBorder="1" applyAlignment="1" applyProtection="1">
      <alignment horizontal="center" vertical="center"/>
      <protection locked="0"/>
    </xf>
    <xf numFmtId="0" fontId="14" fillId="0" borderId="46" xfId="3" applyBorder="1" applyAlignment="1" applyProtection="1">
      <alignment wrapText="1"/>
      <protection locked="0"/>
    </xf>
    <xf numFmtId="0" fontId="14" fillId="0" borderId="19" xfId="3" applyBorder="1" applyAlignment="1" applyProtection="1">
      <alignment wrapText="1"/>
      <protection locked="0"/>
    </xf>
    <xf numFmtId="0" fontId="14" fillId="0" borderId="61" xfId="3" applyBorder="1" applyAlignment="1" applyProtection="1">
      <alignment wrapText="1"/>
      <protection locked="0"/>
    </xf>
    <xf numFmtId="0" fontId="14" fillId="0" borderId="18" xfId="3" applyBorder="1" applyAlignment="1" applyProtection="1">
      <alignment wrapText="1"/>
      <protection locked="0"/>
    </xf>
    <xf numFmtId="0" fontId="14" fillId="0" borderId="20" xfId="3" applyBorder="1" applyAlignment="1" applyProtection="1">
      <alignment wrapText="1"/>
      <protection locked="0"/>
    </xf>
    <xf numFmtId="0" fontId="14" fillId="0" borderId="28" xfId="3" applyBorder="1" applyAlignment="1" applyProtection="1">
      <alignment wrapText="1"/>
      <protection locked="0"/>
    </xf>
    <xf numFmtId="0" fontId="35" fillId="11" borderId="12"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21" borderId="12" xfId="0" applyFont="1" applyFill="1" applyBorder="1" applyAlignment="1">
      <alignment horizontal="center" vertical="center" wrapText="1"/>
    </xf>
    <xf numFmtId="0" fontId="11" fillId="12" borderId="12"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15" borderId="12"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11" fillId="0" borderId="0" xfId="0" applyFont="1"/>
    <xf numFmtId="2" fontId="36" fillId="10" borderId="12" xfId="0" applyNumberFormat="1" applyFont="1" applyFill="1" applyBorder="1" applyAlignment="1">
      <alignment horizontal="center" vertical="center"/>
    </xf>
    <xf numFmtId="0" fontId="11" fillId="13" borderId="12"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37" fillId="6" borderId="12" xfId="0" applyFont="1" applyFill="1" applyBorder="1" applyAlignment="1">
      <alignment horizontal="center" vertical="center" wrapText="1"/>
    </xf>
    <xf numFmtId="0" fontId="34" fillId="18" borderId="12" xfId="10" applyFont="1" applyFill="1" applyBorder="1" applyAlignment="1">
      <alignment horizontal="center" vertical="center"/>
    </xf>
    <xf numFmtId="0" fontId="6" fillId="7" borderId="12" xfId="10" applyFill="1" applyBorder="1" applyAlignment="1">
      <alignment horizontal="center" vertical="center"/>
    </xf>
    <xf numFmtId="1" fontId="38" fillId="9" borderId="23" xfId="3" applyNumberFormat="1" applyFont="1" applyFill="1" applyBorder="1" applyAlignment="1">
      <alignment horizontal="center" vertical="center" wrapText="1"/>
    </xf>
    <xf numFmtId="0" fontId="39" fillId="9" borderId="11" xfId="3" applyFont="1" applyFill="1" applyBorder="1" applyAlignment="1">
      <alignment horizontal="center" vertical="center" wrapText="1"/>
    </xf>
    <xf numFmtId="2" fontId="39" fillId="9" borderId="11" xfId="3" applyNumberFormat="1" applyFont="1" applyFill="1" applyBorder="1" applyAlignment="1">
      <alignment horizontal="center" vertical="center" wrapText="1"/>
    </xf>
    <xf numFmtId="2" fontId="39" fillId="9" borderId="16" xfId="3" applyNumberFormat="1" applyFont="1" applyFill="1" applyBorder="1" applyAlignment="1">
      <alignment horizontal="center" vertical="center" wrapText="1"/>
    </xf>
    <xf numFmtId="1" fontId="39" fillId="9" borderId="17" xfId="3" applyNumberFormat="1" applyFont="1" applyFill="1" applyBorder="1" applyAlignment="1">
      <alignment horizontal="center" vertical="center" wrapText="1"/>
    </xf>
    <xf numFmtId="49" fontId="39" fillId="9" borderId="73" xfId="3" applyNumberFormat="1" applyFont="1" applyFill="1" applyBorder="1" applyAlignment="1">
      <alignment horizontal="center" vertical="center" wrapText="1"/>
    </xf>
    <xf numFmtId="49" fontId="39" fillId="9" borderId="11" xfId="3" applyNumberFormat="1" applyFont="1" applyFill="1" applyBorder="1" applyAlignment="1">
      <alignment horizontal="center" vertical="center" wrapText="1"/>
    </xf>
    <xf numFmtId="1" fontId="39" fillId="9" borderId="11" xfId="3" applyNumberFormat="1" applyFont="1" applyFill="1" applyBorder="1" applyAlignment="1">
      <alignment horizontal="center" vertical="center" wrapText="1"/>
    </xf>
    <xf numFmtId="1" fontId="39" fillId="9" borderId="14" xfId="3" applyNumberFormat="1" applyFont="1" applyFill="1" applyBorder="1" applyAlignment="1">
      <alignment horizontal="center" vertical="center" wrapText="1"/>
    </xf>
    <xf numFmtId="0" fontId="39" fillId="9" borderId="69" xfId="3" applyFont="1" applyFill="1" applyBorder="1" applyAlignment="1">
      <alignment horizontal="center" vertical="center" wrapText="1"/>
    </xf>
    <xf numFmtId="0" fontId="39" fillId="9" borderId="74" xfId="3" applyFont="1" applyFill="1" applyBorder="1" applyAlignment="1">
      <alignment horizontal="center" vertical="center" wrapText="1"/>
    </xf>
    <xf numFmtId="16" fontId="39" fillId="9" borderId="11" xfId="3" quotePrefix="1" applyNumberFormat="1" applyFont="1" applyFill="1" applyBorder="1" applyAlignment="1">
      <alignment horizontal="center" vertical="center" wrapText="1"/>
    </xf>
    <xf numFmtId="0" fontId="39" fillId="9" borderId="16" xfId="3" applyFont="1" applyFill="1" applyBorder="1" applyAlignment="1">
      <alignment horizontal="center" vertical="center" wrapText="1"/>
    </xf>
    <xf numFmtId="16" fontId="39" fillId="9" borderId="16" xfId="3" quotePrefix="1" applyNumberFormat="1" applyFont="1" applyFill="1" applyBorder="1" applyAlignment="1">
      <alignment horizontal="center" vertical="center" wrapText="1"/>
    </xf>
    <xf numFmtId="0" fontId="39" fillId="9" borderId="17" xfId="3" applyFont="1" applyFill="1" applyBorder="1" applyAlignment="1">
      <alignment horizontal="center" vertical="center" wrapText="1"/>
    </xf>
    <xf numFmtId="0" fontId="39" fillId="9" borderId="18" xfId="3" applyFont="1" applyFill="1" applyBorder="1" applyAlignment="1">
      <alignment horizontal="center" vertical="center" wrapText="1"/>
    </xf>
    <xf numFmtId="1" fontId="38" fillId="9" borderId="27" xfId="3" applyNumberFormat="1" applyFont="1" applyFill="1" applyBorder="1" applyAlignment="1">
      <alignment horizontal="center" vertical="center" wrapText="1"/>
    </xf>
    <xf numFmtId="0" fontId="39" fillId="9" borderId="13" xfId="3" applyFont="1" applyFill="1" applyBorder="1" applyAlignment="1">
      <alignment horizontal="center" vertical="center" wrapText="1"/>
    </xf>
    <xf numFmtId="2" fontId="39" fillId="9" borderId="13" xfId="3" applyNumberFormat="1" applyFont="1" applyFill="1" applyBorder="1" applyAlignment="1">
      <alignment horizontal="center" vertical="center" wrapText="1"/>
    </xf>
    <xf numFmtId="1" fontId="39" fillId="9" borderId="30" xfId="3" applyNumberFormat="1" applyFont="1" applyFill="1" applyBorder="1" applyAlignment="1">
      <alignment horizontal="center" vertical="center" wrapText="1"/>
    </xf>
    <xf numFmtId="49" fontId="39" fillId="9" borderId="75" xfId="3" applyNumberFormat="1" applyFont="1" applyFill="1" applyBorder="1" applyAlignment="1">
      <alignment horizontal="center" vertical="center" wrapText="1"/>
    </xf>
    <xf numFmtId="49" fontId="39" fillId="9" borderId="13" xfId="3" applyNumberFormat="1" applyFont="1" applyFill="1" applyBorder="1" applyAlignment="1">
      <alignment horizontal="center" vertical="center" wrapText="1"/>
    </xf>
    <xf numFmtId="1" fontId="39" fillId="9" borderId="13" xfId="3" applyNumberFormat="1" applyFont="1" applyFill="1" applyBorder="1" applyAlignment="1">
      <alignment horizontal="center" vertical="center" wrapText="1"/>
    </xf>
    <xf numFmtId="0" fontId="39" fillId="9" borderId="76" xfId="3" applyFont="1" applyFill="1" applyBorder="1" applyAlignment="1">
      <alignment horizontal="center" vertical="center" wrapText="1"/>
    </xf>
    <xf numFmtId="0" fontId="39" fillId="9" borderId="72" xfId="3" applyFont="1" applyFill="1" applyBorder="1" applyAlignment="1">
      <alignment horizontal="center" vertical="center" wrapText="1"/>
    </xf>
    <xf numFmtId="16" fontId="39" fillId="9" borderId="13" xfId="3" quotePrefix="1" applyNumberFormat="1" applyFont="1" applyFill="1" applyBorder="1" applyAlignment="1">
      <alignment horizontal="center" vertical="center" wrapText="1"/>
    </xf>
    <xf numFmtId="0" fontId="39" fillId="9" borderId="30" xfId="3" applyFont="1" applyFill="1" applyBorder="1" applyAlignment="1">
      <alignment horizontal="center" vertical="center" wrapText="1"/>
    </xf>
    <xf numFmtId="0" fontId="39" fillId="9" borderId="28" xfId="3" applyFont="1" applyFill="1" applyBorder="1" applyAlignment="1">
      <alignment horizontal="center" vertical="center" wrapText="1"/>
    </xf>
    <xf numFmtId="0" fontId="39" fillId="9" borderId="23" xfId="3" applyFont="1" applyFill="1" applyBorder="1" applyAlignment="1">
      <alignment horizontal="center" vertical="center" wrapText="1"/>
    </xf>
    <xf numFmtId="2" fontId="39" fillId="9" borderId="14" xfId="3" applyNumberFormat="1" applyFont="1" applyFill="1" applyBorder="1" applyAlignment="1">
      <alignment horizontal="center" vertical="center" wrapText="1"/>
    </xf>
    <xf numFmtId="2" fontId="39" fillId="9" borderId="23" xfId="3" applyNumberFormat="1" applyFont="1" applyFill="1" applyBorder="1" applyAlignment="1">
      <alignment horizontal="center" vertical="center" wrapText="1"/>
    </xf>
    <xf numFmtId="1" fontId="39" fillId="9" borderId="15" xfId="3" applyNumberFormat="1" applyFont="1" applyFill="1" applyBorder="1" applyAlignment="1">
      <alignment horizontal="center" vertical="center" wrapText="1"/>
    </xf>
    <xf numFmtId="0" fontId="39" fillId="9" borderId="14" xfId="3" applyFont="1" applyFill="1" applyBorder="1" applyAlignment="1">
      <alignment horizontal="center" vertical="center" wrapText="1"/>
    </xf>
    <xf numFmtId="1" fontId="38" fillId="9" borderId="50" xfId="3" applyNumberFormat="1" applyFont="1" applyFill="1" applyBorder="1"/>
    <xf numFmtId="0" fontId="39" fillId="9" borderId="25" xfId="3" applyFont="1" applyFill="1" applyBorder="1" applyAlignment="1">
      <alignment horizontal="center" vertical="center" wrapText="1"/>
    </xf>
    <xf numFmtId="0" fontId="39" fillId="9" borderId="21" xfId="3" applyFont="1" applyFill="1" applyBorder="1" applyAlignment="1">
      <alignment horizontal="center" vertical="center" wrapText="1"/>
    </xf>
    <xf numFmtId="2" fontId="39" fillId="9" borderId="21" xfId="3" applyNumberFormat="1" applyFont="1" applyFill="1" applyBorder="1" applyAlignment="1">
      <alignment horizontal="center" vertical="center" wrapText="1"/>
    </xf>
    <xf numFmtId="2" fontId="39" fillId="9" borderId="26" xfId="3" applyNumberFormat="1" applyFont="1" applyFill="1" applyBorder="1" applyAlignment="1">
      <alignment horizontal="center" vertical="center" wrapText="1"/>
    </xf>
    <xf numFmtId="2" fontId="39" fillId="9" borderId="27" xfId="3" applyNumberFormat="1" applyFont="1" applyFill="1" applyBorder="1" applyAlignment="1">
      <alignment horizontal="center" vertical="center" wrapText="1"/>
    </xf>
    <xf numFmtId="1" fontId="39" fillId="9" borderId="28" xfId="3" applyNumberFormat="1" applyFont="1" applyFill="1" applyBorder="1" applyAlignment="1">
      <alignment horizontal="center" vertical="center" wrapText="1"/>
    </xf>
    <xf numFmtId="2" fontId="38" fillId="9" borderId="29" xfId="3" applyNumberFormat="1" applyFont="1" applyFill="1" applyBorder="1" applyAlignment="1">
      <alignment horizontal="center" vertical="center" wrapText="1"/>
    </xf>
    <xf numFmtId="1" fontId="38" fillId="9" borderId="52" xfId="3" applyNumberFormat="1" applyFont="1" applyFill="1" applyBorder="1"/>
    <xf numFmtId="0" fontId="39" fillId="9" borderId="23" xfId="3" applyFont="1" applyFill="1" applyBorder="1" applyAlignment="1">
      <alignment horizontal="center" vertical="center"/>
    </xf>
    <xf numFmtId="0" fontId="39" fillId="9" borderId="11" xfId="3" applyFont="1" applyFill="1" applyBorder="1" applyAlignment="1">
      <alignment horizontal="center" vertical="center"/>
    </xf>
    <xf numFmtId="2" fontId="39" fillId="9" borderId="11" xfId="3" applyNumberFormat="1" applyFont="1" applyFill="1" applyBorder="1" applyAlignment="1">
      <alignment horizontal="center" vertical="center"/>
    </xf>
    <xf numFmtId="0" fontId="38" fillId="9" borderId="23" xfId="3" applyFont="1" applyFill="1" applyBorder="1"/>
    <xf numFmtId="49" fontId="38" fillId="9" borderId="11" xfId="3" applyNumberFormat="1" applyFont="1" applyFill="1" applyBorder="1"/>
    <xf numFmtId="49" fontId="38" fillId="9" borderId="14" xfId="3" applyNumberFormat="1" applyFont="1" applyFill="1" applyBorder="1"/>
    <xf numFmtId="0" fontId="38" fillId="9" borderId="15" xfId="3" applyFont="1" applyFill="1" applyBorder="1"/>
    <xf numFmtId="0" fontId="39" fillId="9" borderId="27" xfId="3" applyFont="1" applyFill="1" applyBorder="1" applyAlignment="1">
      <alignment horizontal="center" vertical="center"/>
    </xf>
    <xf numFmtId="0" fontId="39" fillId="9" borderId="13" xfId="3" applyFont="1" applyFill="1" applyBorder="1" applyAlignment="1">
      <alignment horizontal="center" vertical="center"/>
    </xf>
    <xf numFmtId="2" fontId="39" fillId="9" borderId="13" xfId="3" applyNumberFormat="1" applyFont="1" applyFill="1" applyBorder="1" applyAlignment="1">
      <alignment horizontal="center" vertical="center"/>
    </xf>
    <xf numFmtId="0" fontId="38" fillId="9" borderId="27" xfId="3" applyFont="1" applyFill="1" applyBorder="1"/>
    <xf numFmtId="49" fontId="38" fillId="9" borderId="13" xfId="3" applyNumberFormat="1" applyFont="1" applyFill="1" applyBorder="1"/>
    <xf numFmtId="49" fontId="38" fillId="9" borderId="30" xfId="3" applyNumberFormat="1" applyFont="1" applyFill="1" applyBorder="1"/>
    <xf numFmtId="0" fontId="38" fillId="9" borderId="28" xfId="3" applyFont="1" applyFill="1" applyBorder="1"/>
    <xf numFmtId="0" fontId="0" fillId="0" borderId="0" xfId="0" applyAlignment="1">
      <alignment wrapText="1"/>
    </xf>
    <xf numFmtId="0" fontId="0" fillId="0" borderId="12" xfId="0" applyBorder="1" applyAlignment="1">
      <alignment horizontal="center" vertical="top" wrapText="1"/>
    </xf>
    <xf numFmtId="2" fontId="40" fillId="10" borderId="12" xfId="10" applyNumberFormat="1" applyFont="1" applyFill="1" applyBorder="1" applyAlignment="1">
      <alignment horizontal="center" vertical="center"/>
    </xf>
    <xf numFmtId="0" fontId="41" fillId="0" borderId="0" xfId="0" applyFont="1" applyAlignment="1">
      <alignment vertical="center"/>
    </xf>
    <xf numFmtId="0" fontId="43" fillId="0" borderId="0" xfId="0" applyFont="1"/>
    <xf numFmtId="0" fontId="43" fillId="0" borderId="47" xfId="0" applyFont="1" applyBorder="1"/>
    <xf numFmtId="0" fontId="43" fillId="0" borderId="37" xfId="0" applyFont="1" applyBorder="1"/>
    <xf numFmtId="0" fontId="43" fillId="0" borderId="0" xfId="0" applyFont="1" applyAlignment="1">
      <alignment horizontal="center"/>
    </xf>
    <xf numFmtId="0" fontId="42" fillId="5" borderId="0" xfId="4" applyFont="1" applyProtection="1"/>
    <xf numFmtId="0" fontId="42" fillId="0" borderId="0" xfId="4" applyFont="1" applyFill="1" applyAlignment="1" applyProtection="1">
      <alignment horizontal="center"/>
    </xf>
    <xf numFmtId="2" fontId="44" fillId="0" borderId="0" xfId="3" applyNumberFormat="1" applyFont="1" applyAlignment="1">
      <alignment horizontal="center"/>
    </xf>
    <xf numFmtId="0" fontId="43" fillId="0" borderId="47" xfId="0" applyFont="1" applyBorder="1" applyAlignment="1">
      <alignment horizontal="center"/>
    </xf>
    <xf numFmtId="0" fontId="43" fillId="0" borderId="0" xfId="0" applyFont="1" applyAlignment="1">
      <alignment horizontal="left"/>
    </xf>
    <xf numFmtId="0" fontId="44" fillId="0" borderId="34" xfId="3" applyFont="1" applyBorder="1" applyAlignment="1">
      <alignment horizontal="center"/>
    </xf>
    <xf numFmtId="0" fontId="44" fillId="0" borderId="0" xfId="3" applyFont="1" applyAlignment="1">
      <alignment horizontal="center"/>
    </xf>
    <xf numFmtId="0" fontId="42" fillId="0" borderId="0" xfId="4" applyFont="1" applyFill="1" applyAlignment="1" applyProtection="1">
      <alignment horizontal="center" vertical="top" wrapText="1"/>
    </xf>
    <xf numFmtId="2" fontId="44" fillId="0" borderId="0" xfId="3" quotePrefix="1" applyNumberFormat="1" applyFont="1" applyAlignment="1">
      <alignment horizontal="center"/>
    </xf>
    <xf numFmtId="0" fontId="42" fillId="0" borderId="0" xfId="4" applyFont="1" applyFill="1" applyAlignment="1" applyProtection="1">
      <alignment horizontal="left"/>
    </xf>
    <xf numFmtId="0" fontId="43" fillId="0" borderId="47" xfId="0" applyFont="1" applyBorder="1" applyAlignment="1">
      <alignment horizontal="left"/>
    </xf>
    <xf numFmtId="0" fontId="43" fillId="0" borderId="24" xfId="0" applyFont="1" applyBorder="1"/>
    <xf numFmtId="0" fontId="44" fillId="0" borderId="24" xfId="3" applyFont="1" applyBorder="1" applyAlignment="1">
      <alignment horizontal="left"/>
    </xf>
    <xf numFmtId="0" fontId="43" fillId="0" borderId="46" xfId="0" applyFont="1" applyBorder="1"/>
    <xf numFmtId="0" fontId="42" fillId="5" borderId="24" xfId="4" applyFont="1" applyBorder="1" applyProtection="1"/>
    <xf numFmtId="0" fontId="42" fillId="0" borderId="24" xfId="4" applyFont="1" applyFill="1" applyBorder="1" applyAlignment="1" applyProtection="1">
      <alignment horizontal="center"/>
    </xf>
    <xf numFmtId="1" fontId="44" fillId="0" borderId="24" xfId="3" applyNumberFormat="1" applyFont="1" applyBorder="1" applyAlignment="1">
      <alignment horizontal="center" vertical="center"/>
    </xf>
    <xf numFmtId="2" fontId="44" fillId="0" borderId="24" xfId="3" applyNumberFormat="1" applyFont="1" applyBorder="1" applyAlignment="1">
      <alignment horizontal="center"/>
    </xf>
    <xf numFmtId="0" fontId="43" fillId="0" borderId="17" xfId="0" applyFont="1" applyBorder="1" applyAlignment="1">
      <alignment horizontal="center"/>
    </xf>
    <xf numFmtId="0" fontId="43" fillId="0" borderId="24" xfId="0" applyFont="1" applyBorder="1" applyAlignment="1">
      <alignment horizontal="left"/>
    </xf>
    <xf numFmtId="0" fontId="43" fillId="0" borderId="24" xfId="0" applyFont="1" applyBorder="1" applyAlignment="1">
      <alignment horizontal="center"/>
    </xf>
    <xf numFmtId="0" fontId="44" fillId="0" borderId="16" xfId="3" applyFont="1" applyBorder="1" applyAlignment="1">
      <alignment horizontal="center"/>
    </xf>
    <xf numFmtId="0" fontId="44" fillId="0" borderId="24" xfId="3" applyFont="1" applyBorder="1" applyAlignment="1">
      <alignment horizontal="center"/>
    </xf>
    <xf numFmtId="0" fontId="43" fillId="0" borderId="17" xfId="0" applyFont="1" applyBorder="1"/>
    <xf numFmtId="2" fontId="10" fillId="4" borderId="21" xfId="3" applyNumberFormat="1" applyFont="1" applyFill="1" applyBorder="1" applyAlignment="1">
      <alignment horizontal="center" vertical="center" wrapText="1"/>
    </xf>
    <xf numFmtId="0" fontId="8" fillId="3" borderId="4" xfId="3" applyFont="1" applyFill="1" applyBorder="1" applyAlignment="1">
      <alignment vertical="center"/>
    </xf>
    <xf numFmtId="0" fontId="8" fillId="3" borderId="0" xfId="3" applyFont="1" applyFill="1" applyAlignment="1">
      <alignment vertical="center"/>
    </xf>
    <xf numFmtId="0" fontId="11" fillId="2" borderId="17" xfId="3" applyFont="1" applyFill="1" applyBorder="1" applyAlignment="1" applyProtection="1">
      <alignment horizontal="center" vertical="center"/>
      <protection locked="0"/>
    </xf>
    <xf numFmtId="0" fontId="11" fillId="0" borderId="0" xfId="3" applyFont="1" applyAlignment="1">
      <alignment horizontal="left" vertical="top" wrapText="1"/>
    </xf>
    <xf numFmtId="0" fontId="11" fillId="0" borderId="0" xfId="0" applyFont="1" applyAlignment="1">
      <alignment horizontal="left" vertical="top" wrapText="1"/>
    </xf>
    <xf numFmtId="0" fontId="14" fillId="0" borderId="0" xfId="3" applyAlignment="1" applyProtection="1">
      <alignment horizontal="center" vertical="center"/>
      <protection locked="0"/>
    </xf>
    <xf numFmtId="2" fontId="14" fillId="0" borderId="0" xfId="3" applyNumberFormat="1" applyAlignment="1" applyProtection="1">
      <alignment horizontal="center" vertical="center"/>
      <protection locked="0"/>
    </xf>
    <xf numFmtId="0" fontId="14" fillId="0" borderId="64" xfId="3" applyBorder="1" applyAlignment="1" applyProtection="1">
      <alignment horizontal="center" vertical="center"/>
      <protection locked="0"/>
    </xf>
    <xf numFmtId="0" fontId="47" fillId="22" borderId="66" xfId="3" applyFont="1" applyFill="1" applyBorder="1" applyAlignment="1">
      <alignment horizontal="center" vertical="center"/>
    </xf>
    <xf numFmtId="0" fontId="46" fillId="22" borderId="66" xfId="3" applyFont="1" applyFill="1" applyBorder="1" applyAlignment="1">
      <alignment horizontal="right" vertical="center"/>
    </xf>
    <xf numFmtId="0" fontId="47" fillId="22" borderId="67" xfId="3" applyFont="1" applyFill="1" applyBorder="1" applyAlignment="1">
      <alignment horizontal="center" vertical="center"/>
    </xf>
    <xf numFmtId="0" fontId="14" fillId="0" borderId="0" xfId="3" applyProtection="1">
      <protection locked="0"/>
    </xf>
    <xf numFmtId="1" fontId="14" fillId="0" borderId="0" xfId="3" applyNumberFormat="1" applyProtection="1">
      <protection locked="0"/>
    </xf>
    <xf numFmtId="0" fontId="14" fillId="0" borderId="0" xfId="3" applyAlignment="1" applyProtection="1">
      <alignment horizontal="left"/>
      <protection locked="0"/>
    </xf>
    <xf numFmtId="0" fontId="14" fillId="17" borderId="23" xfId="3" applyFill="1" applyBorder="1" applyAlignment="1" applyProtection="1">
      <alignment horizontal="center" vertical="center"/>
      <protection locked="0"/>
    </xf>
    <xf numFmtId="0" fontId="14" fillId="17" borderId="11" xfId="3" applyFill="1" applyBorder="1" applyAlignment="1" applyProtection="1">
      <alignment horizontal="center" vertical="center"/>
      <protection locked="0"/>
    </xf>
    <xf numFmtId="2" fontId="14" fillId="17" borderId="11" xfId="3" applyNumberFormat="1" applyFill="1" applyBorder="1" applyAlignment="1" applyProtection="1">
      <alignment horizontal="center" vertical="center"/>
      <protection locked="0"/>
    </xf>
    <xf numFmtId="2" fontId="7" fillId="17" borderId="15" xfId="3" applyNumberFormat="1" applyFont="1" applyFill="1" applyBorder="1" applyAlignment="1" applyProtection="1">
      <alignment horizontal="center" vertical="center"/>
      <protection locked="0"/>
    </xf>
    <xf numFmtId="1" fontId="11" fillId="19" borderId="16" xfId="3" applyNumberFormat="1" applyFont="1" applyFill="1" applyBorder="1" applyAlignment="1" applyProtection="1">
      <alignment horizontal="center" vertical="center"/>
      <protection locked="0"/>
    </xf>
    <xf numFmtId="0" fontId="14" fillId="17" borderId="22" xfId="3" applyFill="1" applyBorder="1" applyAlignment="1" applyProtection="1">
      <alignment horizontal="center" vertical="center"/>
      <protection locked="0"/>
    </xf>
    <xf numFmtId="0" fontId="14" fillId="17" borderId="12" xfId="3" applyFill="1" applyBorder="1" applyAlignment="1" applyProtection="1">
      <alignment horizontal="center" vertical="center"/>
      <protection locked="0"/>
    </xf>
    <xf numFmtId="2" fontId="14" fillId="17" borderId="12" xfId="3" applyNumberFormat="1" applyFill="1" applyBorder="1" applyAlignment="1" applyProtection="1">
      <alignment horizontal="center" vertical="center"/>
      <protection locked="0"/>
    </xf>
    <xf numFmtId="2" fontId="7" fillId="17" borderId="20" xfId="3" applyNumberFormat="1" applyFont="1" applyFill="1" applyBorder="1" applyAlignment="1" applyProtection="1">
      <alignment horizontal="center" vertical="center"/>
      <protection locked="0"/>
    </xf>
    <xf numFmtId="0" fontId="14" fillId="17" borderId="31" xfId="3" applyFill="1" applyBorder="1" applyAlignment="1" applyProtection="1">
      <alignment horizontal="center" vertical="center"/>
      <protection locked="0"/>
    </xf>
    <xf numFmtId="0" fontId="14" fillId="17" borderId="16" xfId="3" applyFill="1" applyBorder="1" applyAlignment="1" applyProtection="1">
      <alignment horizontal="center" vertical="center"/>
      <protection locked="0"/>
    </xf>
    <xf numFmtId="2" fontId="14" fillId="17" borderId="16" xfId="3" applyNumberFormat="1" applyFill="1" applyBorder="1" applyAlignment="1" applyProtection="1">
      <alignment horizontal="center" vertical="center"/>
      <protection locked="0"/>
    </xf>
    <xf numFmtId="2" fontId="7" fillId="17" borderId="18" xfId="3" applyNumberFormat="1" applyFont="1" applyFill="1" applyBorder="1" applyAlignment="1" applyProtection="1">
      <alignment horizontal="center" vertical="center"/>
      <protection locked="0"/>
    </xf>
    <xf numFmtId="2" fontId="14" fillId="0" borderId="0" xfId="3" applyNumberFormat="1" applyProtection="1">
      <protection locked="0"/>
    </xf>
    <xf numFmtId="2" fontId="14" fillId="17" borderId="81" xfId="3" applyNumberFormat="1" applyFill="1" applyBorder="1" applyAlignment="1" applyProtection="1">
      <alignment horizontal="center" vertical="center"/>
      <protection locked="0"/>
    </xf>
    <xf numFmtId="0" fontId="14" fillId="17" borderId="20" xfId="3" applyFill="1" applyBorder="1" applyAlignment="1" applyProtection="1">
      <alignment horizontal="center" vertical="center"/>
      <protection locked="0"/>
    </xf>
    <xf numFmtId="0" fontId="14" fillId="17" borderId="27" xfId="3" applyFill="1" applyBorder="1" applyAlignment="1" applyProtection="1">
      <alignment horizontal="center" vertical="center"/>
      <protection locked="0"/>
    </xf>
    <xf numFmtId="0" fontId="14" fillId="17" borderId="13" xfId="3" applyFill="1" applyBorder="1" applyAlignment="1" applyProtection="1">
      <alignment horizontal="center" vertical="center"/>
      <protection locked="0"/>
    </xf>
    <xf numFmtId="2" fontId="14" fillId="17" borderId="13" xfId="3" applyNumberFormat="1" applyFill="1" applyBorder="1" applyAlignment="1" applyProtection="1">
      <alignment horizontal="center" vertical="center"/>
      <protection locked="0"/>
    </xf>
    <xf numFmtId="0" fontId="14" fillId="17" borderId="28" xfId="3" applyFill="1" applyBorder="1" applyAlignment="1" applyProtection="1">
      <alignment horizontal="center" vertical="center"/>
      <protection locked="0"/>
    </xf>
    <xf numFmtId="0" fontId="11" fillId="16" borderId="82" xfId="3" applyFont="1" applyFill="1" applyBorder="1" applyAlignment="1">
      <alignment horizontal="left" vertical="top"/>
    </xf>
    <xf numFmtId="0" fontId="11" fillId="0" borderId="83" xfId="3" applyFont="1" applyBorder="1" applyAlignment="1">
      <alignment horizontal="left" vertical="top"/>
    </xf>
    <xf numFmtId="0" fontId="11" fillId="16" borderId="83" xfId="3" applyFont="1" applyFill="1" applyBorder="1" applyAlignment="1">
      <alignment horizontal="left" vertical="top"/>
    </xf>
    <xf numFmtId="0" fontId="11" fillId="16" borderId="83" xfId="3" applyFont="1" applyFill="1" applyBorder="1" applyAlignment="1">
      <alignment horizontal="left" vertical="top" wrapText="1"/>
    </xf>
    <xf numFmtId="0" fontId="11" fillId="0" borderId="83" xfId="9" applyFont="1" applyFill="1" applyBorder="1" applyAlignment="1" applyProtection="1">
      <alignment horizontal="left" vertical="top"/>
    </xf>
    <xf numFmtId="0" fontId="11" fillId="0" borderId="83" xfId="9" applyFont="1" applyFill="1" applyBorder="1" applyAlignment="1" applyProtection="1">
      <alignment horizontal="left" vertical="top" wrapText="1"/>
    </xf>
    <xf numFmtId="0" fontId="11" fillId="0" borderId="83" xfId="3" applyFont="1" applyBorder="1" applyAlignment="1">
      <alignment horizontal="left" vertical="top" wrapText="1"/>
    </xf>
    <xf numFmtId="0" fontId="11" fillId="0" borderId="0" xfId="3" applyFont="1" applyAlignment="1">
      <alignment vertical="top"/>
    </xf>
    <xf numFmtId="0" fontId="11" fillId="16" borderId="82" xfId="3" applyFont="1" applyFill="1" applyBorder="1" applyAlignment="1">
      <alignment horizontal="left" vertical="top" wrapText="1"/>
    </xf>
    <xf numFmtId="0" fontId="34" fillId="0" borderId="0" xfId="10" applyFont="1" applyAlignment="1">
      <alignment horizontal="center" vertical="center"/>
    </xf>
    <xf numFmtId="0" fontId="6" fillId="0" borderId="0" xfId="10" applyAlignment="1">
      <alignment horizontal="center" vertical="center"/>
    </xf>
    <xf numFmtId="2" fontId="40" fillId="0" borderId="0" xfId="10" applyNumberFormat="1" applyFont="1" applyAlignment="1">
      <alignment horizontal="center" vertical="center"/>
    </xf>
    <xf numFmtId="0" fontId="10" fillId="0" borderId="0" xfId="10" applyFont="1" applyAlignment="1">
      <alignment horizontal="left" vertical="top" wrapText="1"/>
    </xf>
    <xf numFmtId="0" fontId="10" fillId="0" borderId="0" xfId="10" applyFont="1" applyAlignment="1">
      <alignment vertical="top" wrapText="1"/>
    </xf>
    <xf numFmtId="0" fontId="35" fillId="0" borderId="0" xfId="0" applyFont="1" applyAlignment="1">
      <alignment horizontal="center" vertical="center" wrapText="1"/>
    </xf>
    <xf numFmtId="0" fontId="11" fillId="0" borderId="0" xfId="0" applyFont="1" applyAlignment="1">
      <alignment horizontal="center" vertical="center" wrapText="1"/>
    </xf>
    <xf numFmtId="0" fontId="18" fillId="0" borderId="0" xfId="0" applyFont="1" applyAlignment="1">
      <alignment horizontal="center" vertical="center" wrapText="1"/>
    </xf>
    <xf numFmtId="0" fontId="10" fillId="0" borderId="0" xfId="10" applyFont="1"/>
    <xf numFmtId="2" fontId="36" fillId="0" borderId="0" xfId="0" applyNumberFormat="1" applyFont="1" applyAlignment="1">
      <alignment horizontal="center" vertical="center"/>
    </xf>
    <xf numFmtId="0" fontId="37" fillId="0" borderId="0" xfId="0" applyFont="1" applyAlignment="1">
      <alignment horizontal="center" vertical="center" wrapText="1"/>
    </xf>
    <xf numFmtId="0" fontId="11" fillId="0" borderId="0" xfId="3" applyFont="1" applyAlignment="1">
      <alignment vertical="top" wrapText="1"/>
    </xf>
    <xf numFmtId="0" fontId="45" fillId="0" borderId="0" xfId="11" applyAlignment="1">
      <alignment vertical="top" wrapText="1"/>
    </xf>
    <xf numFmtId="0" fontId="20" fillId="0" borderId="0" xfId="13" applyFont="1" applyAlignment="1">
      <alignment wrapText="1"/>
    </xf>
    <xf numFmtId="0" fontId="20" fillId="0" borderId="0" xfId="13" applyFont="1" applyAlignment="1">
      <alignment vertical="top" wrapText="1"/>
    </xf>
    <xf numFmtId="0" fontId="20" fillId="0" borderId="53" xfId="13" applyFont="1" applyBorder="1" applyAlignment="1">
      <alignment vertical="center"/>
    </xf>
    <xf numFmtId="0" fontId="20" fillId="0" borderId="54" xfId="13" applyFont="1" applyBorder="1" applyAlignment="1">
      <alignment vertical="center"/>
    </xf>
    <xf numFmtId="0" fontId="20" fillId="0" borderId="32" xfId="13" applyFont="1" applyBorder="1" applyAlignment="1">
      <alignment vertical="center"/>
    </xf>
    <xf numFmtId="0" fontId="20" fillId="0" borderId="56" xfId="13" applyFont="1" applyBorder="1" applyAlignment="1">
      <alignment vertical="center"/>
    </xf>
    <xf numFmtId="0" fontId="20" fillId="0" borderId="57" xfId="13" applyFont="1" applyBorder="1" applyAlignment="1">
      <alignment vertical="center"/>
    </xf>
    <xf numFmtId="0" fontId="20" fillId="0" borderId="19" xfId="13" applyFont="1" applyBorder="1" applyAlignment="1">
      <alignment vertical="center"/>
    </xf>
    <xf numFmtId="0" fontId="20" fillId="0" borderId="60" xfId="13" applyFont="1" applyBorder="1" applyAlignment="1">
      <alignment vertical="center"/>
    </xf>
    <xf numFmtId="0" fontId="20" fillId="0" borderId="48" xfId="13" applyFont="1" applyBorder="1" applyAlignment="1">
      <alignment vertical="center"/>
    </xf>
    <xf numFmtId="0" fontId="20" fillId="0" borderId="61" xfId="13" applyFont="1" applyBorder="1" applyAlignment="1">
      <alignment vertical="center"/>
    </xf>
    <xf numFmtId="0" fontId="21" fillId="0" borderId="0" xfId="13" applyFont="1" applyAlignment="1">
      <alignment horizontal="left" vertical="center" wrapText="1"/>
    </xf>
    <xf numFmtId="0" fontId="20" fillId="0" borderId="0" xfId="13" applyFont="1" applyAlignment="1">
      <alignment horizontal="left" wrapText="1"/>
    </xf>
    <xf numFmtId="0" fontId="20" fillId="0" borderId="11" xfId="13" applyFont="1" applyBorder="1" applyAlignment="1">
      <alignment horizontal="left" vertical="center" wrapText="1"/>
    </xf>
    <xf numFmtId="0" fontId="20" fillId="0" borderId="15" xfId="13" applyFont="1" applyBorder="1" applyAlignment="1">
      <alignment horizontal="left" vertical="center" wrapText="1"/>
    </xf>
    <xf numFmtId="0" fontId="20" fillId="16" borderId="12" xfId="13" applyFont="1" applyFill="1" applyBorder="1" applyAlignment="1" applyProtection="1">
      <alignment horizontal="left" vertical="center" wrapText="1"/>
      <protection locked="0"/>
    </xf>
    <xf numFmtId="0" fontId="20" fillId="16" borderId="20" xfId="13" applyFont="1" applyFill="1" applyBorder="1" applyAlignment="1" applyProtection="1">
      <alignment horizontal="left" vertical="center" wrapText="1"/>
      <protection locked="0"/>
    </xf>
    <xf numFmtId="0" fontId="20" fillId="0" borderId="12" xfId="13" applyFont="1" applyBorder="1" applyAlignment="1">
      <alignment horizontal="left" vertical="center" wrapText="1"/>
    </xf>
    <xf numFmtId="0" fontId="20" fillId="0" borderId="20" xfId="13" applyFont="1" applyBorder="1" applyAlignment="1">
      <alignment horizontal="left" vertical="center" wrapText="1"/>
    </xf>
    <xf numFmtId="0" fontId="20" fillId="16" borderId="13" xfId="13" applyFont="1" applyFill="1" applyBorder="1" applyAlignment="1" applyProtection="1">
      <alignment horizontal="left" vertical="center" wrapText="1"/>
      <protection locked="0"/>
    </xf>
    <xf numFmtId="0" fontId="20" fillId="0" borderId="0" xfId="13" applyFont="1" applyAlignment="1">
      <alignment horizontal="left" vertical="center" wrapText="1"/>
    </xf>
    <xf numFmtId="0" fontId="17" fillId="0" borderId="0" xfId="13" applyFont="1" applyAlignment="1">
      <alignment horizontal="left" vertical="top"/>
    </xf>
    <xf numFmtId="0" fontId="20" fillId="0" borderId="0" xfId="13" applyFont="1" applyAlignment="1">
      <alignment horizontal="left" vertical="top" wrapText="1"/>
    </xf>
    <xf numFmtId="0" fontId="23" fillId="0" borderId="0" xfId="13" applyFont="1" applyAlignment="1">
      <alignment horizontal="left" vertical="top"/>
    </xf>
    <xf numFmtId="0" fontId="23" fillId="0" borderId="0" xfId="13" applyFont="1" applyAlignment="1">
      <alignment horizontal="right" vertical="top"/>
    </xf>
    <xf numFmtId="0" fontId="20" fillId="0" borderId="0" xfId="13" applyFont="1"/>
    <xf numFmtId="0" fontId="20" fillId="0" borderId="0" xfId="13" applyFont="1" applyAlignment="1">
      <alignment horizontal="left" vertical="top"/>
    </xf>
    <xf numFmtId="0" fontId="20" fillId="16" borderId="12" xfId="13" applyFont="1" applyFill="1" applyBorder="1" applyAlignment="1" applyProtection="1">
      <alignment horizontal="center" vertical="center"/>
      <protection locked="0"/>
    </xf>
    <xf numFmtId="0" fontId="20" fillId="0" borderId="0" xfId="13" applyFont="1" applyAlignment="1">
      <alignment vertical="top"/>
    </xf>
    <xf numFmtId="0" fontId="23" fillId="0" borderId="0" xfId="13" applyFont="1" applyAlignment="1">
      <alignment horizontal="left" vertical="top" wrapText="1"/>
    </xf>
    <xf numFmtId="0" fontId="20" fillId="0" borderId="0" xfId="13" applyFont="1" applyAlignment="1" applyProtection="1">
      <alignment horizontal="center" vertical="top" wrapText="1"/>
      <protection locked="0"/>
    </xf>
    <xf numFmtId="0" fontId="20" fillId="0" borderId="0" xfId="13" applyFont="1" applyAlignment="1" applyProtection="1">
      <alignment horizontal="center" vertical="center"/>
      <protection locked="0"/>
    </xf>
    <xf numFmtId="0" fontId="20" fillId="0" borderId="0" xfId="13" applyFont="1" applyAlignment="1">
      <alignment horizontal="left" vertical="center"/>
    </xf>
    <xf numFmtId="0" fontId="48" fillId="0" borderId="0" xfId="13" applyFont="1"/>
    <xf numFmtId="2" fontId="14" fillId="0" borderId="12" xfId="3" applyNumberFormat="1" applyBorder="1" applyAlignment="1" applyProtection="1">
      <alignment horizontal="center" vertical="center"/>
      <protection locked="0"/>
    </xf>
    <xf numFmtId="2" fontId="14" fillId="17" borderId="20" xfId="3" applyNumberFormat="1" applyFill="1" applyBorder="1" applyAlignment="1" applyProtection="1">
      <alignment horizontal="center" vertical="center"/>
      <protection locked="0"/>
    </xf>
    <xf numFmtId="0" fontId="11" fillId="0" borderId="0" xfId="0" applyFont="1" applyAlignment="1">
      <alignment vertical="top" wrapText="1"/>
    </xf>
    <xf numFmtId="0" fontId="11" fillId="0" borderId="0" xfId="3" applyFont="1" applyAlignment="1">
      <alignment vertical="top" wrapText="1"/>
    </xf>
    <xf numFmtId="0" fontId="11" fillId="0" borderId="0" xfId="10" applyFont="1" applyAlignment="1">
      <alignment vertical="top" wrapText="1"/>
    </xf>
    <xf numFmtId="0" fontId="10" fillId="0" borderId="0" xfId="3" applyFont="1" applyAlignment="1">
      <alignment vertical="top" wrapText="1"/>
    </xf>
    <xf numFmtId="0" fontId="20" fillId="16" borderId="58" xfId="13" applyFont="1" applyFill="1" applyBorder="1" applyAlignment="1" applyProtection="1">
      <alignment horizontal="center" vertical="center" wrapText="1"/>
      <protection locked="0"/>
    </xf>
    <xf numFmtId="0" fontId="20" fillId="16" borderId="59" xfId="13" applyFont="1" applyFill="1" applyBorder="1" applyAlignment="1" applyProtection="1">
      <alignment horizontal="center" vertical="center" wrapText="1"/>
      <protection locked="0"/>
    </xf>
    <xf numFmtId="0" fontId="19" fillId="0" borderId="0" xfId="13" applyFont="1" applyAlignment="1">
      <alignment horizontal="left" wrapText="1"/>
    </xf>
    <xf numFmtId="0" fontId="20" fillId="0" borderId="0" xfId="13" applyFont="1" applyAlignment="1">
      <alignment horizontal="left" vertical="top" wrapText="1"/>
    </xf>
    <xf numFmtId="0" fontId="21" fillId="0" borderId="9" xfId="13" applyFont="1" applyBorder="1" applyAlignment="1">
      <alignment horizontal="left" vertical="center" wrapText="1"/>
    </xf>
    <xf numFmtId="0" fontId="20" fillId="16" borderId="14" xfId="13" applyFont="1" applyFill="1" applyBorder="1" applyAlignment="1" applyProtection="1">
      <alignment horizontal="center" vertical="center" wrapText="1"/>
      <protection locked="0"/>
    </xf>
    <xf numFmtId="0" fontId="20" fillId="16" borderId="55" xfId="13" applyFont="1" applyFill="1" applyBorder="1" applyAlignment="1" applyProtection="1">
      <alignment horizontal="center" vertical="center" wrapText="1"/>
      <protection locked="0"/>
    </xf>
    <xf numFmtId="0" fontId="32" fillId="20" borderId="58" xfId="13" applyFont="1" applyFill="1" applyBorder="1" applyAlignment="1" applyProtection="1">
      <alignment horizontal="center" vertical="center" wrapText="1"/>
      <protection locked="0"/>
    </xf>
    <xf numFmtId="0" fontId="32" fillId="20" borderId="59" xfId="13" applyFont="1" applyFill="1" applyBorder="1" applyAlignment="1" applyProtection="1">
      <alignment horizontal="center" vertical="center" wrapText="1"/>
      <protection locked="0"/>
    </xf>
    <xf numFmtId="0" fontId="20" fillId="16" borderId="27" xfId="13" applyFont="1" applyFill="1" applyBorder="1" applyAlignment="1" applyProtection="1">
      <alignment horizontal="left" vertical="center" wrapText="1"/>
      <protection locked="0"/>
    </xf>
    <xf numFmtId="0" fontId="20" fillId="16" borderId="13" xfId="13" applyFont="1" applyFill="1" applyBorder="1" applyAlignment="1" applyProtection="1">
      <alignment horizontal="left" vertical="center" wrapText="1"/>
      <protection locked="0"/>
    </xf>
    <xf numFmtId="0" fontId="20" fillId="16" borderId="28" xfId="13" applyFont="1" applyFill="1" applyBorder="1" applyAlignment="1" applyProtection="1">
      <alignment horizontal="left" vertical="center" wrapText="1"/>
      <protection locked="0"/>
    </xf>
    <xf numFmtId="0" fontId="20" fillId="16" borderId="30" xfId="13" applyFont="1" applyFill="1" applyBorder="1" applyAlignment="1" applyProtection="1">
      <alignment horizontal="center" vertical="center" wrapText="1"/>
      <protection locked="0"/>
    </xf>
    <xf numFmtId="0" fontId="20" fillId="16" borderId="62" xfId="13" applyFont="1" applyFill="1" applyBorder="1" applyAlignment="1" applyProtection="1">
      <alignment horizontal="center" vertical="center" wrapText="1"/>
      <protection locked="0"/>
    </xf>
    <xf numFmtId="0" fontId="21" fillId="0" borderId="0" xfId="13" applyFont="1" applyAlignment="1">
      <alignment horizontal="left" vertical="center" wrapText="1"/>
    </xf>
    <xf numFmtId="0" fontId="20" fillId="0" borderId="23" xfId="13" applyFont="1" applyBorder="1" applyAlignment="1">
      <alignment horizontal="left" vertical="center" wrapText="1"/>
    </xf>
    <xf numFmtId="0" fontId="20" fillId="0" borderId="11" xfId="13" applyFont="1" applyBorder="1" applyAlignment="1">
      <alignment horizontal="left" vertical="center" wrapText="1"/>
    </xf>
    <xf numFmtId="0" fontId="20" fillId="16" borderId="22" xfId="13" applyFont="1" applyFill="1" applyBorder="1" applyAlignment="1" applyProtection="1">
      <alignment horizontal="left" vertical="center" wrapText="1"/>
      <protection locked="0"/>
    </xf>
    <xf numFmtId="0" fontId="20" fillId="16" borderId="12" xfId="13" applyFont="1" applyFill="1" applyBorder="1" applyAlignment="1" applyProtection="1">
      <alignment horizontal="left" vertical="center" wrapText="1"/>
      <protection locked="0"/>
    </xf>
    <xf numFmtId="0" fontId="20" fillId="0" borderId="22" xfId="13" applyFont="1" applyBorder="1" applyAlignment="1">
      <alignment horizontal="left" vertical="center" wrapText="1"/>
    </xf>
    <xf numFmtId="0" fontId="20" fillId="0" borderId="12" xfId="13" applyFont="1" applyBorder="1" applyAlignment="1">
      <alignment horizontal="left" vertical="center" wrapText="1"/>
    </xf>
    <xf numFmtId="0" fontId="20" fillId="0" borderId="20" xfId="13" applyFont="1" applyBorder="1" applyAlignment="1">
      <alignment horizontal="left" vertical="center" wrapText="1"/>
    </xf>
    <xf numFmtId="0" fontId="21" fillId="0" borderId="0" xfId="13" applyFont="1" applyAlignment="1">
      <alignment horizontal="left" vertical="top" wrapText="1"/>
    </xf>
    <xf numFmtId="0" fontId="23" fillId="0" borderId="0" xfId="13" applyFont="1" applyAlignment="1">
      <alignment horizontal="left" vertical="top" wrapText="1"/>
    </xf>
    <xf numFmtId="0" fontId="20" fillId="16" borderId="24" xfId="13" applyFont="1" applyFill="1" applyBorder="1" applyAlignment="1" applyProtection="1">
      <alignment horizontal="center" vertical="top" wrapText="1"/>
      <protection locked="0"/>
    </xf>
    <xf numFmtId="0" fontId="23" fillId="0" borderId="0" xfId="13" applyFont="1" applyAlignment="1">
      <alignment vertical="top" wrapText="1"/>
    </xf>
    <xf numFmtId="14" fontId="20" fillId="16" borderId="24" xfId="13" applyNumberFormat="1" applyFont="1" applyFill="1" applyBorder="1" applyAlignment="1" applyProtection="1">
      <alignment horizontal="center" vertical="top" wrapText="1"/>
      <protection locked="0"/>
    </xf>
    <xf numFmtId="0" fontId="14" fillId="0" borderId="0" xfId="13" applyFont="1" applyAlignment="1">
      <alignment vertical="top" wrapText="1"/>
    </xf>
    <xf numFmtId="0" fontId="14" fillId="0" borderId="0" xfId="13" applyFont="1" applyAlignment="1">
      <alignment vertical="top"/>
    </xf>
    <xf numFmtId="0" fontId="45" fillId="0" borderId="0" xfId="11" applyAlignment="1">
      <alignment vertical="top" wrapText="1"/>
    </xf>
    <xf numFmtId="0" fontId="14" fillId="0" borderId="0" xfId="13" applyFont="1" applyAlignment="1">
      <alignment horizontal="left" vertical="top" wrapText="1"/>
    </xf>
    <xf numFmtId="2" fontId="10" fillId="4" borderId="11" xfId="3" applyNumberFormat="1" applyFont="1" applyFill="1" applyBorder="1" applyAlignment="1">
      <alignment horizontal="center" vertical="center" wrapText="1"/>
    </xf>
    <xf numFmtId="2" fontId="10" fillId="4" borderId="13" xfId="3" applyNumberFormat="1" applyFont="1" applyFill="1" applyBorder="1" applyAlignment="1">
      <alignment horizontal="center" vertical="center" wrapText="1"/>
    </xf>
    <xf numFmtId="2" fontId="10" fillId="4" borderId="21" xfId="3" applyNumberFormat="1" applyFont="1" applyFill="1" applyBorder="1" applyAlignment="1">
      <alignment horizontal="center" vertical="center" wrapText="1"/>
    </xf>
    <xf numFmtId="2" fontId="10" fillId="4" borderId="38" xfId="3" applyNumberFormat="1" applyFont="1" applyFill="1" applyBorder="1" applyAlignment="1">
      <alignment horizontal="center" vertical="center" wrapText="1"/>
    </xf>
    <xf numFmtId="2" fontId="10" fillId="4" borderId="34" xfId="3" applyNumberFormat="1" applyFont="1" applyFill="1" applyBorder="1" applyAlignment="1">
      <alignment horizontal="center" vertical="center" wrapText="1"/>
    </xf>
    <xf numFmtId="2" fontId="10" fillId="4" borderId="14" xfId="3" applyNumberFormat="1" applyFont="1" applyFill="1" applyBorder="1" applyAlignment="1">
      <alignment horizontal="center" vertical="center" wrapText="1"/>
    </xf>
    <xf numFmtId="2" fontId="10" fillId="4" borderId="32" xfId="3" applyNumberFormat="1" applyFont="1" applyFill="1" applyBorder="1" applyAlignment="1">
      <alignment horizontal="center" vertical="center" wrapText="1"/>
    </xf>
    <xf numFmtId="2" fontId="10" fillId="4" borderId="39" xfId="3" applyNumberFormat="1" applyFont="1" applyFill="1" applyBorder="1" applyAlignment="1">
      <alignment horizontal="center" vertical="center" wrapText="1"/>
    </xf>
    <xf numFmtId="2" fontId="10" fillId="4" borderId="69" xfId="3" applyNumberFormat="1" applyFont="1" applyFill="1" applyBorder="1" applyAlignment="1">
      <alignment horizontal="center" vertical="center" wrapText="1"/>
    </xf>
    <xf numFmtId="2" fontId="10" fillId="4" borderId="71" xfId="3" applyNumberFormat="1" applyFont="1" applyFill="1" applyBorder="1" applyAlignment="1">
      <alignment horizontal="center" vertical="center" wrapText="1"/>
    </xf>
    <xf numFmtId="2" fontId="10" fillId="4" borderId="70" xfId="3" applyNumberFormat="1" applyFont="1" applyFill="1" applyBorder="1" applyAlignment="1">
      <alignment horizontal="center" vertical="center" wrapText="1"/>
    </xf>
    <xf numFmtId="2" fontId="10" fillId="4" borderId="72" xfId="3" applyNumberFormat="1" applyFont="1" applyFill="1" applyBorder="1" applyAlignment="1">
      <alignment horizontal="center" vertical="center" wrapText="1"/>
    </xf>
    <xf numFmtId="0" fontId="27" fillId="3" borderId="3" xfId="3" applyFont="1" applyFill="1" applyBorder="1" applyAlignment="1">
      <alignment horizontal="center" vertical="center"/>
    </xf>
    <xf numFmtId="0" fontId="27" fillId="3" borderId="4" xfId="3" applyFont="1" applyFill="1" applyBorder="1" applyAlignment="1">
      <alignment horizontal="center" vertical="center"/>
    </xf>
    <xf numFmtId="0" fontId="27" fillId="3" borderId="7" xfId="3" applyFont="1" applyFill="1" applyBorder="1" applyAlignment="1">
      <alignment horizontal="center" vertical="center"/>
    </xf>
    <xf numFmtId="0" fontId="27" fillId="3" borderId="0" xfId="3" applyFont="1" applyFill="1" applyAlignment="1">
      <alignment horizontal="center" vertical="center"/>
    </xf>
    <xf numFmtId="0" fontId="27" fillId="3" borderId="9" xfId="3" applyFont="1" applyFill="1" applyBorder="1" applyAlignment="1">
      <alignment horizontal="center" vertical="center"/>
    </xf>
    <xf numFmtId="0" fontId="27" fillId="3" borderId="5" xfId="3" applyFont="1" applyFill="1" applyBorder="1" applyAlignment="1">
      <alignment horizontal="center" vertical="center"/>
    </xf>
    <xf numFmtId="0" fontId="27" fillId="3" borderId="8" xfId="3" applyFont="1" applyFill="1" applyBorder="1" applyAlignment="1">
      <alignment horizontal="center" vertical="center"/>
    </xf>
    <xf numFmtId="0" fontId="27" fillId="3" borderId="10" xfId="3" applyFont="1" applyFill="1" applyBorder="1" applyAlignment="1">
      <alignment horizontal="center" vertical="center"/>
    </xf>
    <xf numFmtId="0" fontId="29" fillId="3" borderId="66" xfId="3" applyFont="1" applyFill="1" applyBorder="1" applyAlignment="1">
      <alignment horizontal="center" vertical="center"/>
    </xf>
    <xf numFmtId="0" fontId="29" fillId="3" borderId="65" xfId="3" applyFont="1" applyFill="1" applyBorder="1" applyAlignment="1">
      <alignment horizontal="center" vertical="center"/>
    </xf>
    <xf numFmtId="0" fontId="29" fillId="3" borderId="67" xfId="3" applyFont="1" applyFill="1" applyBorder="1" applyAlignment="1">
      <alignment horizontal="center" vertical="center"/>
    </xf>
    <xf numFmtId="0" fontId="10" fillId="4" borderId="31" xfId="3" applyFont="1" applyFill="1" applyBorder="1" applyAlignment="1">
      <alignment horizontal="center" vertical="center" wrapText="1"/>
    </xf>
    <xf numFmtId="0" fontId="10" fillId="4" borderId="25" xfId="3" applyFont="1" applyFill="1" applyBorder="1" applyAlignment="1">
      <alignment horizontal="center" vertical="center" wrapText="1"/>
    </xf>
    <xf numFmtId="0" fontId="10" fillId="4" borderId="16" xfId="3" applyFont="1" applyFill="1" applyBorder="1" applyAlignment="1">
      <alignment horizontal="center" vertical="center" wrapText="1"/>
    </xf>
    <xf numFmtId="0" fontId="10" fillId="4" borderId="21" xfId="3" applyFont="1" applyFill="1" applyBorder="1" applyAlignment="1">
      <alignment horizontal="center" vertical="center" wrapText="1"/>
    </xf>
    <xf numFmtId="2" fontId="10" fillId="4" borderId="16" xfId="3" applyNumberFormat="1" applyFont="1" applyFill="1" applyBorder="1" applyAlignment="1">
      <alignment horizontal="center" vertical="center" wrapText="1"/>
    </xf>
    <xf numFmtId="2" fontId="18" fillId="4" borderId="47" xfId="3" applyNumberFormat="1" applyFont="1" applyFill="1" applyBorder="1" applyAlignment="1">
      <alignment horizontal="center" vertical="center" wrapText="1"/>
    </xf>
    <xf numFmtId="2" fontId="18" fillId="4" borderId="0" xfId="3" applyNumberFormat="1" applyFont="1" applyFill="1" applyAlignment="1">
      <alignment horizontal="center" vertical="center" wrapText="1"/>
    </xf>
    <xf numFmtId="2" fontId="18" fillId="4" borderId="37" xfId="3" applyNumberFormat="1" applyFont="1" applyFill="1" applyBorder="1" applyAlignment="1">
      <alignment horizontal="center" vertical="center" wrapText="1"/>
    </xf>
    <xf numFmtId="2" fontId="10" fillId="4" borderId="17" xfId="3" applyNumberFormat="1" applyFont="1" applyFill="1" applyBorder="1" applyAlignment="1">
      <alignment horizontal="center" vertical="center" wrapText="1"/>
    </xf>
    <xf numFmtId="2" fontId="10" fillId="4" borderId="30" xfId="3" applyNumberFormat="1" applyFont="1" applyFill="1" applyBorder="1" applyAlignment="1">
      <alignment horizontal="center" vertical="center" wrapText="1"/>
    </xf>
    <xf numFmtId="49" fontId="10" fillId="4" borderId="68" xfId="3" applyNumberFormat="1" applyFont="1" applyFill="1" applyBorder="1" applyAlignment="1">
      <alignment horizontal="center" vertical="center" wrapText="1"/>
    </xf>
    <xf numFmtId="49" fontId="10" fillId="4" borderId="64" xfId="3" applyNumberFormat="1" applyFont="1" applyFill="1" applyBorder="1" applyAlignment="1">
      <alignment horizontal="center" vertical="center" wrapText="1"/>
    </xf>
    <xf numFmtId="2" fontId="10" fillId="4" borderId="15" xfId="3" applyNumberFormat="1" applyFont="1" applyFill="1" applyBorder="1" applyAlignment="1">
      <alignment horizontal="center" vertical="center" wrapText="1"/>
    </xf>
    <xf numFmtId="2" fontId="10" fillId="4" borderId="28" xfId="3" applyNumberFormat="1" applyFont="1" applyFill="1" applyBorder="1" applyAlignment="1">
      <alignment horizontal="center" vertical="center" wrapText="1"/>
    </xf>
    <xf numFmtId="2" fontId="10" fillId="4" borderId="43" xfId="3" applyNumberFormat="1" applyFont="1" applyFill="1" applyBorder="1" applyAlignment="1">
      <alignment horizontal="center" vertical="center" wrapText="1"/>
    </xf>
    <xf numFmtId="2" fontId="10" fillId="4" borderId="9" xfId="3" applyNumberFormat="1" applyFont="1" applyFill="1" applyBorder="1" applyAlignment="1">
      <alignment horizontal="center" vertical="center" wrapText="1"/>
    </xf>
    <xf numFmtId="2" fontId="10" fillId="4" borderId="44" xfId="3" applyNumberFormat="1" applyFont="1" applyFill="1" applyBorder="1" applyAlignment="1">
      <alignment horizontal="center" vertical="center" wrapText="1"/>
    </xf>
    <xf numFmtId="0" fontId="10" fillId="0" borderId="1" xfId="3" applyFont="1" applyBorder="1" applyAlignment="1">
      <alignment horizontal="center" vertical="center" wrapText="1"/>
    </xf>
    <xf numFmtId="0" fontId="10" fillId="0" borderId="2" xfId="3" applyFont="1" applyBorder="1" applyAlignment="1">
      <alignment horizontal="center" vertical="center" wrapText="1"/>
    </xf>
    <xf numFmtId="0" fontId="8" fillId="3" borderId="3" xfId="3" applyFont="1" applyFill="1" applyBorder="1" applyAlignment="1">
      <alignment horizontal="center" vertical="center"/>
    </xf>
    <xf numFmtId="0" fontId="8" fillId="3" borderId="4" xfId="3" applyFont="1" applyFill="1" applyBorder="1" applyAlignment="1">
      <alignment horizontal="center" vertical="center"/>
    </xf>
    <xf numFmtId="0" fontId="8" fillId="3" borderId="5" xfId="3" applyFont="1" applyFill="1" applyBorder="1" applyAlignment="1">
      <alignment horizontal="center" vertical="center"/>
    </xf>
    <xf numFmtId="0" fontId="8" fillId="3" borderId="7" xfId="3" applyFont="1" applyFill="1" applyBorder="1" applyAlignment="1">
      <alignment horizontal="center" vertical="center"/>
    </xf>
    <xf numFmtId="0" fontId="8" fillId="3" borderId="0" xfId="3" applyFont="1" applyFill="1" applyAlignment="1">
      <alignment horizontal="center" vertical="center"/>
    </xf>
    <xf numFmtId="0" fontId="8" fillId="3" borderId="6" xfId="3" applyFont="1" applyFill="1" applyBorder="1" applyAlignment="1">
      <alignment horizontal="center" vertical="center"/>
    </xf>
    <xf numFmtId="0" fontId="8" fillId="3" borderId="8" xfId="3" applyFont="1" applyFill="1" applyBorder="1" applyAlignment="1">
      <alignment horizontal="center" vertical="center"/>
    </xf>
    <xf numFmtId="0" fontId="8" fillId="3" borderId="9" xfId="3" applyFont="1" applyFill="1" applyBorder="1" applyAlignment="1">
      <alignment horizontal="center" vertical="center"/>
    </xf>
    <xf numFmtId="0" fontId="8" fillId="3" borderId="10" xfId="3" applyFont="1" applyFill="1" applyBorder="1" applyAlignment="1">
      <alignment horizontal="center" vertical="center"/>
    </xf>
    <xf numFmtId="0" fontId="8" fillId="3" borderId="3" xfId="3" applyFont="1" applyFill="1" applyBorder="1" applyAlignment="1">
      <alignment vertical="center"/>
    </xf>
    <xf numFmtId="0" fontId="8" fillId="3" borderId="4" xfId="3" applyFont="1" applyFill="1" applyBorder="1" applyAlignment="1">
      <alignment vertical="center"/>
    </xf>
    <xf numFmtId="0" fontId="8" fillId="3" borderId="7" xfId="3" applyFont="1" applyFill="1" applyBorder="1" applyAlignment="1">
      <alignment vertical="center"/>
    </xf>
    <xf numFmtId="0" fontId="8" fillId="3" borderId="0" xfId="3" applyFont="1" applyFill="1" applyAlignment="1">
      <alignment vertical="center"/>
    </xf>
    <xf numFmtId="0" fontId="10" fillId="0" borderId="40" xfId="3" applyFont="1" applyBorder="1" applyAlignment="1">
      <alignment horizontal="center" vertical="center" wrapText="1"/>
    </xf>
    <xf numFmtId="0" fontId="10" fillId="0" borderId="41" xfId="3" applyFont="1" applyBorder="1" applyAlignment="1">
      <alignment horizontal="center" vertical="center" wrapText="1"/>
    </xf>
    <xf numFmtId="0" fontId="10" fillId="0" borderId="35" xfId="3" applyFont="1" applyBorder="1" applyAlignment="1">
      <alignment horizontal="center" vertical="center" wrapText="1"/>
    </xf>
    <xf numFmtId="0" fontId="10" fillId="0" borderId="33" xfId="3" applyFont="1" applyBorder="1" applyAlignment="1">
      <alignment horizontal="center" vertical="center" wrapText="1"/>
    </xf>
    <xf numFmtId="1" fontId="10" fillId="0" borderId="36" xfId="3" applyNumberFormat="1" applyFont="1" applyBorder="1" applyAlignment="1">
      <alignment horizontal="center" vertical="center" wrapText="1"/>
    </xf>
    <xf numFmtId="1" fontId="10" fillId="0" borderId="37" xfId="3" applyNumberFormat="1" applyFont="1" applyBorder="1" applyAlignment="1">
      <alignment horizontal="center" vertical="center" wrapText="1"/>
    </xf>
    <xf numFmtId="2" fontId="10" fillId="0" borderId="11" xfId="3" applyNumberFormat="1" applyFont="1" applyBorder="1" applyAlignment="1">
      <alignment horizontal="center" vertical="center" wrapText="1"/>
    </xf>
    <xf numFmtId="49" fontId="10" fillId="0" borderId="38" xfId="3" applyNumberFormat="1" applyFont="1" applyBorder="1" applyAlignment="1">
      <alignment horizontal="center" vertical="center" wrapText="1"/>
    </xf>
    <xf numFmtId="49" fontId="10" fillId="0" borderId="34" xfId="3" applyNumberFormat="1" applyFont="1" applyBorder="1" applyAlignment="1">
      <alignment horizontal="center" vertical="center" wrapText="1"/>
    </xf>
    <xf numFmtId="0" fontId="10" fillId="0" borderId="15" xfId="3" applyFont="1" applyBorder="1" applyAlignment="1">
      <alignment horizontal="center" vertical="center" wrapText="1"/>
    </xf>
    <xf numFmtId="0" fontId="10" fillId="0" borderId="28" xfId="3" applyFont="1" applyBorder="1" applyAlignment="1">
      <alignment horizontal="center" vertical="center" wrapText="1"/>
    </xf>
    <xf numFmtId="0" fontId="9" fillId="3" borderId="8" xfId="3" applyFont="1" applyFill="1" applyBorder="1" applyAlignment="1">
      <alignment vertical="center"/>
    </xf>
    <xf numFmtId="0" fontId="9" fillId="3" borderId="9" xfId="3" applyFont="1" applyFill="1" applyBorder="1" applyAlignment="1">
      <alignment vertical="center"/>
    </xf>
    <xf numFmtId="0" fontId="9" fillId="3" borderId="10" xfId="3" applyFont="1" applyFill="1" applyBorder="1" applyAlignment="1">
      <alignment vertical="center"/>
    </xf>
    <xf numFmtId="2" fontId="10" fillId="0" borderId="13" xfId="3" applyNumberFormat="1" applyFont="1" applyBorder="1" applyAlignment="1">
      <alignment horizontal="center" vertical="center" wrapText="1"/>
    </xf>
    <xf numFmtId="2" fontId="10" fillId="0" borderId="23" xfId="3" applyNumberFormat="1" applyFont="1" applyBorder="1" applyAlignment="1">
      <alignment horizontal="center" vertical="center" wrapText="1"/>
    </xf>
    <xf numFmtId="2" fontId="10" fillId="0" borderId="27" xfId="3" applyNumberFormat="1" applyFont="1" applyBorder="1" applyAlignment="1">
      <alignment horizontal="center" vertical="center" wrapText="1"/>
    </xf>
    <xf numFmtId="0" fontId="11" fillId="0" borderId="13" xfId="3" applyFont="1" applyBorder="1" applyAlignment="1">
      <alignment horizontal="center" vertical="center" wrapText="1"/>
    </xf>
    <xf numFmtId="0" fontId="8" fillId="3" borderId="3" xfId="3" applyFont="1" applyFill="1" applyBorder="1" applyAlignment="1">
      <alignment horizontal="center" vertical="center" wrapText="1"/>
    </xf>
    <xf numFmtId="0" fontId="8" fillId="3" borderId="4" xfId="3" applyFont="1" applyFill="1" applyBorder="1" applyAlignment="1">
      <alignment horizontal="center" vertical="center" wrapText="1"/>
    </xf>
    <xf numFmtId="0" fontId="8" fillId="3" borderId="5" xfId="3" applyFont="1" applyFill="1" applyBorder="1" applyAlignment="1">
      <alignment horizontal="center" vertical="center" wrapText="1"/>
    </xf>
    <xf numFmtId="0" fontId="8" fillId="3" borderId="7" xfId="3" applyFont="1" applyFill="1" applyBorder="1" applyAlignment="1">
      <alignment horizontal="center" vertical="center" wrapText="1"/>
    </xf>
    <xf numFmtId="0" fontId="8" fillId="3" borderId="0" xfId="3" applyFont="1" applyFill="1" applyAlignment="1">
      <alignment horizontal="center" vertical="center" wrapText="1"/>
    </xf>
    <xf numFmtId="0" fontId="8" fillId="3" borderId="6" xfId="3" applyFont="1" applyFill="1" applyBorder="1" applyAlignment="1">
      <alignment horizontal="center" vertical="center" wrapText="1"/>
    </xf>
    <xf numFmtId="0" fontId="8" fillId="3" borderId="8" xfId="3" applyFont="1" applyFill="1" applyBorder="1" applyAlignment="1">
      <alignment horizontal="center" vertical="center" wrapText="1"/>
    </xf>
    <xf numFmtId="0" fontId="8" fillId="3" borderId="9" xfId="3" applyFont="1" applyFill="1" applyBorder="1" applyAlignment="1">
      <alignment horizontal="center" vertical="center" wrapText="1"/>
    </xf>
    <xf numFmtId="0" fontId="8" fillId="3" borderId="10" xfId="3" applyFont="1" applyFill="1" applyBorder="1" applyAlignment="1">
      <alignment horizontal="center" vertical="center" wrapText="1"/>
    </xf>
    <xf numFmtId="2" fontId="10" fillId="0" borderId="42" xfId="3" applyNumberFormat="1" applyFont="1" applyBorder="1" applyAlignment="1">
      <alignment horizontal="center" vertical="center" wrapText="1"/>
    </xf>
    <xf numFmtId="2" fontId="10" fillId="0" borderId="4" xfId="3" applyNumberFormat="1" applyFont="1" applyBorder="1" applyAlignment="1">
      <alignment horizontal="center" vertical="center" wrapText="1"/>
    </xf>
    <xf numFmtId="2" fontId="10" fillId="0" borderId="36" xfId="3" applyNumberFormat="1" applyFont="1" applyBorder="1" applyAlignment="1">
      <alignment horizontal="center" vertical="center" wrapText="1"/>
    </xf>
    <xf numFmtId="2" fontId="10" fillId="0" borderId="43" xfId="3" applyNumberFormat="1" applyFont="1" applyBorder="1" applyAlignment="1">
      <alignment horizontal="center" vertical="center" wrapText="1"/>
    </xf>
    <xf numFmtId="2" fontId="10" fillId="0" borderId="9" xfId="3" applyNumberFormat="1" applyFont="1" applyBorder="1" applyAlignment="1">
      <alignment horizontal="center" vertical="center" wrapText="1"/>
    </xf>
    <xf numFmtId="2" fontId="10" fillId="0" borderId="44" xfId="3" applyNumberFormat="1" applyFont="1" applyBorder="1" applyAlignment="1">
      <alignment horizontal="center" vertical="center" wrapText="1"/>
    </xf>
    <xf numFmtId="0" fontId="10" fillId="0" borderId="23" xfId="3" applyFont="1" applyBorder="1" applyAlignment="1">
      <alignment horizontal="center" vertical="center" wrapText="1"/>
    </xf>
    <xf numFmtId="0" fontId="10" fillId="0" borderId="2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21" xfId="3" applyFont="1" applyBorder="1" applyAlignment="1">
      <alignment horizontal="center" vertical="center" wrapText="1"/>
    </xf>
    <xf numFmtId="2" fontId="10" fillId="0" borderId="40" xfId="3" applyNumberFormat="1" applyFont="1" applyBorder="1" applyAlignment="1">
      <alignment horizontal="center" vertical="center" wrapText="1"/>
    </xf>
    <xf numFmtId="2" fontId="10" fillId="0" borderId="45" xfId="3" applyNumberFormat="1" applyFont="1" applyBorder="1" applyAlignment="1">
      <alignment horizontal="center" vertical="center" wrapText="1"/>
    </xf>
    <xf numFmtId="0" fontId="30" fillId="3" borderId="3" xfId="3" applyFont="1" applyFill="1" applyBorder="1" applyAlignment="1">
      <alignment horizontal="center" vertical="center" wrapText="1"/>
    </xf>
    <xf numFmtId="0" fontId="30" fillId="3" borderId="4" xfId="3" applyFont="1" applyFill="1" applyBorder="1" applyAlignment="1">
      <alignment horizontal="center" vertical="center"/>
    </xf>
    <xf numFmtId="0" fontId="30" fillId="3" borderId="5" xfId="3" applyFont="1" applyFill="1" applyBorder="1" applyAlignment="1">
      <alignment horizontal="center" vertical="center"/>
    </xf>
    <xf numFmtId="0" fontId="30" fillId="3" borderId="7" xfId="3" applyFont="1" applyFill="1" applyBorder="1" applyAlignment="1">
      <alignment horizontal="center" vertical="center"/>
    </xf>
    <xf numFmtId="0" fontId="30" fillId="3" borderId="0" xfId="3" applyFont="1" applyFill="1" applyAlignment="1">
      <alignment horizontal="center" vertical="center"/>
    </xf>
    <xf numFmtId="0" fontId="30" fillId="3" borderId="6" xfId="3" applyFont="1" applyFill="1" applyBorder="1" applyAlignment="1">
      <alignment horizontal="center" vertical="center"/>
    </xf>
    <xf numFmtId="0" fontId="30" fillId="3" borderId="8" xfId="3" applyFont="1" applyFill="1" applyBorder="1" applyAlignment="1">
      <alignment horizontal="center" vertical="center"/>
    </xf>
    <xf numFmtId="0" fontId="30" fillId="3" borderId="9" xfId="3" applyFont="1" applyFill="1" applyBorder="1" applyAlignment="1">
      <alignment horizontal="center" vertical="center"/>
    </xf>
    <xf numFmtId="0" fontId="30" fillId="3" borderId="10" xfId="3" applyFont="1" applyFill="1" applyBorder="1" applyAlignment="1">
      <alignment horizontal="center" vertical="center"/>
    </xf>
    <xf numFmtId="0" fontId="10" fillId="2" borderId="23" xfId="3" applyFont="1" applyFill="1" applyBorder="1" applyAlignment="1">
      <alignment horizontal="center" vertical="center" wrapText="1"/>
    </xf>
    <xf numFmtId="0" fontId="10" fillId="2" borderId="25"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26" xfId="3" applyFont="1" applyFill="1" applyBorder="1" applyAlignment="1">
      <alignment horizontal="center" vertical="center" wrapText="1"/>
    </xf>
    <xf numFmtId="2" fontId="10" fillId="2" borderId="23" xfId="3" applyNumberFormat="1" applyFont="1" applyFill="1" applyBorder="1" applyAlignment="1">
      <alignment horizontal="center" vertical="center" wrapText="1"/>
    </xf>
    <xf numFmtId="2" fontId="10" fillId="2" borderId="5" xfId="3" applyNumberFormat="1" applyFont="1" applyFill="1" applyBorder="1" applyAlignment="1">
      <alignment horizontal="center" vertical="center" wrapText="1"/>
    </xf>
    <xf numFmtId="2" fontId="10" fillId="2" borderId="6" xfId="3" applyNumberFormat="1" applyFont="1" applyFill="1" applyBorder="1" applyAlignment="1">
      <alignment horizontal="center" vertical="center" wrapText="1"/>
    </xf>
    <xf numFmtId="2" fontId="10" fillId="2" borderId="42" xfId="3" applyNumberFormat="1" applyFont="1" applyFill="1" applyBorder="1" applyAlignment="1">
      <alignment horizontal="center" vertical="center" wrapText="1"/>
    </xf>
    <xf numFmtId="2" fontId="10" fillId="2" borderId="47" xfId="3" applyNumberFormat="1" applyFont="1" applyFill="1" applyBorder="1" applyAlignment="1">
      <alignment horizontal="center" vertical="center" wrapText="1"/>
    </xf>
    <xf numFmtId="0" fontId="31" fillId="0" borderId="35" xfId="3" applyFont="1" applyBorder="1" applyAlignment="1">
      <alignment horizontal="center" vertical="center" wrapText="1"/>
    </xf>
    <xf numFmtId="0" fontId="31" fillId="0" borderId="33" xfId="3" applyFont="1" applyBorder="1" applyAlignment="1">
      <alignment horizontal="center" vertical="center" wrapText="1"/>
    </xf>
    <xf numFmtId="0" fontId="31" fillId="0" borderId="42" xfId="3" applyFont="1" applyBorder="1" applyAlignment="1">
      <alignment horizontal="center" vertical="center"/>
    </xf>
    <xf numFmtId="0" fontId="31" fillId="0" borderId="4" xfId="3" applyFont="1" applyBorder="1" applyAlignment="1">
      <alignment horizontal="center" vertical="center"/>
    </xf>
    <xf numFmtId="0" fontId="31" fillId="0" borderId="15" xfId="3" applyFont="1" applyBorder="1" applyAlignment="1">
      <alignment horizontal="center" vertical="center"/>
    </xf>
    <xf numFmtId="0" fontId="31" fillId="0" borderId="80" xfId="3" applyFont="1" applyBorder="1" applyAlignment="1">
      <alignment horizontal="center" vertical="center"/>
    </xf>
    <xf numFmtId="0" fontId="42" fillId="5" borderId="0" xfId="4" applyFont="1" applyAlignment="1" applyProtection="1">
      <alignment horizontal="center" vertical="top" wrapText="1"/>
    </xf>
  </cellXfs>
  <cellStyles count="14">
    <cellStyle name="Bad" xfId="4" builtinId="27"/>
    <cellStyle name="Hyperlink" xfId="11" builtinId="8"/>
    <cellStyle name="Hyperlink 2" xfId="9" xr:uid="{00000000-0005-0000-0000-000002000000}"/>
    <cellStyle name="Normal" xfId="0" builtinId="0"/>
    <cellStyle name="Normal 2" xfId="1" xr:uid="{00000000-0005-0000-0000-000004000000}"/>
    <cellStyle name="Normal 2 2" xfId="5" xr:uid="{00000000-0005-0000-0000-000005000000}"/>
    <cellStyle name="Normal 2 3" xfId="10" xr:uid="{00000000-0005-0000-0000-000006000000}"/>
    <cellStyle name="Normal 3" xfId="2" xr:uid="{00000000-0005-0000-0000-000007000000}"/>
    <cellStyle name="Normal 4" xfId="3" xr:uid="{00000000-0005-0000-0000-000008000000}"/>
    <cellStyle name="Normal 5" xfId="6" xr:uid="{00000000-0005-0000-0000-000009000000}"/>
    <cellStyle name="Normal 5 2" xfId="8" xr:uid="{00000000-0005-0000-0000-00000A000000}"/>
    <cellStyle name="Normal 5 2 2" xfId="12" xr:uid="{00000000-0005-0000-0000-00000B000000}"/>
    <cellStyle name="Normal 5 2 3" xfId="13" xr:uid="{00000000-0005-0000-0000-00000C000000}"/>
    <cellStyle name="Note 2" xfId="7" xr:uid="{00000000-0005-0000-0000-00000D000000}"/>
  </cellStyles>
  <dxfs count="117">
    <dxf>
      <fill>
        <patternFill patternType="darkUp">
          <fgColor theme="0"/>
          <bgColor theme="5" tint="0.39991454817346722"/>
        </patternFill>
      </fill>
    </dxf>
    <dxf>
      <fill>
        <patternFill patternType="darkUp">
          <fgColor theme="0"/>
          <bgColor theme="5" tint="0.39991454817346722"/>
        </patternFill>
      </fill>
    </dxf>
    <dxf>
      <fill>
        <patternFill patternType="darkUp">
          <fgColor theme="0"/>
          <bgColor theme="5" tint="0.39991454817346722"/>
        </patternFill>
      </fill>
    </dxf>
    <dxf>
      <fill>
        <patternFill patternType="darkUp">
          <fgColor theme="0"/>
          <bgColor theme="5" tint="0.39991454817346722"/>
        </patternFill>
      </fill>
    </dxf>
    <dxf>
      <font>
        <b val="0"/>
        <i val="0"/>
        <color auto="1"/>
      </font>
      <fill>
        <patternFill patternType="darkUp">
          <fgColor theme="0"/>
          <bgColor theme="5" tint="0.39994506668294322"/>
        </patternFill>
      </fill>
    </dxf>
    <dxf>
      <font>
        <b val="0"/>
        <i val="0"/>
        <color auto="1"/>
      </font>
      <fill>
        <patternFill patternType="darkUp">
          <fgColor theme="0"/>
          <bgColor theme="5" tint="0.39994506668294322"/>
        </patternFill>
      </fill>
    </dxf>
    <dxf>
      <font>
        <b val="0"/>
        <i val="0"/>
        <color auto="1"/>
      </font>
      <fill>
        <patternFill patternType="darkUp">
          <fgColor theme="0"/>
          <bgColor theme="5" tint="0.39994506668294322"/>
        </patternFill>
      </fill>
    </dxf>
    <dxf>
      <font>
        <b val="0"/>
        <i val="0"/>
        <color auto="1"/>
      </font>
      <fill>
        <patternFill patternType="darkUp">
          <fgColor theme="0"/>
          <bgColor theme="5" tint="0.39994506668294322"/>
        </patternFill>
      </fill>
    </dxf>
    <dxf>
      <font>
        <b/>
        <i val="0"/>
        <color rgb="FFFF0000"/>
      </font>
      <fill>
        <patternFill>
          <bgColor rgb="FFFFC000"/>
        </patternFill>
      </fill>
    </dxf>
    <dxf>
      <font>
        <b/>
        <i val="0"/>
        <color theme="4" tint="-0.499984740745262"/>
      </font>
      <fill>
        <patternFill>
          <bgColor theme="8" tint="0.39994506668294322"/>
        </patternFill>
      </fill>
    </dxf>
    <dxf>
      <font>
        <b/>
        <i val="0"/>
        <color rgb="FFFF0000"/>
      </font>
      <fill>
        <patternFill>
          <bgColor rgb="FFFFC000"/>
        </patternFill>
      </fill>
    </dxf>
    <dxf>
      <font>
        <b/>
        <i val="0"/>
        <color theme="4" tint="-0.499984740745262"/>
      </font>
      <fill>
        <patternFill>
          <bgColor theme="8" tint="0.39994506668294322"/>
        </patternFill>
      </fill>
    </dxf>
    <dxf>
      <font>
        <b/>
        <i val="0"/>
        <color rgb="FFFF0000"/>
      </font>
      <fill>
        <patternFill>
          <bgColor rgb="FFFFC000"/>
        </patternFill>
      </fill>
    </dxf>
    <dxf>
      <font>
        <b/>
        <i val="0"/>
        <color theme="4" tint="-0.499984740745262"/>
      </font>
      <fill>
        <patternFill>
          <bgColor theme="8" tint="0.39994506668294322"/>
        </patternFill>
      </fill>
    </dxf>
    <dxf>
      <font>
        <b/>
        <i val="0"/>
        <color rgb="FFFF0000"/>
      </font>
      <fill>
        <patternFill>
          <bgColor rgb="FFFFC000"/>
        </patternFill>
      </fill>
    </dxf>
    <dxf>
      <font>
        <b/>
        <i val="0"/>
        <color theme="4" tint="-0.499984740745262"/>
      </font>
      <fill>
        <patternFill>
          <bgColor theme="8" tint="0.39994506668294322"/>
        </patternFill>
      </fill>
    </dxf>
    <dxf>
      <fill>
        <patternFill patternType="darkUp">
          <fgColor theme="0"/>
          <bgColor theme="5" tint="0.39994506668294322"/>
        </patternFill>
      </fill>
    </dxf>
    <dxf>
      <font>
        <color auto="1"/>
      </font>
      <fill>
        <patternFill patternType="solid">
          <bgColor rgb="FFFFFF00"/>
        </patternFill>
      </fill>
    </dxf>
    <dxf>
      <fill>
        <patternFill patternType="darkUp">
          <fgColor theme="0"/>
          <bgColor theme="5" tint="0.39994506668294322"/>
        </patternFill>
      </fill>
    </dxf>
    <dxf>
      <font>
        <color auto="1"/>
      </font>
      <fill>
        <patternFill patternType="solid">
          <bgColor rgb="FFFFFF00"/>
        </patternFill>
      </fill>
    </dxf>
    <dxf>
      <fill>
        <patternFill patternType="darkUp">
          <fgColor theme="0"/>
          <bgColor theme="5" tint="0.39994506668294322"/>
        </patternFill>
      </fill>
    </dxf>
    <dxf>
      <font>
        <color auto="1"/>
      </font>
      <fill>
        <patternFill patternType="solid">
          <bgColor rgb="FFFFFF00"/>
        </patternFill>
      </fill>
    </dxf>
    <dxf>
      <fill>
        <patternFill patternType="darkUp">
          <fgColor theme="0"/>
          <bgColor theme="5" tint="0.39994506668294322"/>
        </patternFill>
      </fill>
    </dxf>
    <dxf>
      <font>
        <color auto="1"/>
      </font>
      <fill>
        <patternFill patternType="solid">
          <bgColor rgb="FFFFFF00"/>
        </patternFill>
      </fill>
    </dxf>
    <dxf>
      <fill>
        <patternFill patternType="darkUp">
          <fgColor theme="0"/>
          <bgColor theme="5" tint="0.39994506668294322"/>
        </patternFill>
      </fill>
    </dxf>
    <dxf>
      <font>
        <color auto="1"/>
      </font>
      <fill>
        <patternFill patternType="solid">
          <bgColor rgb="FFFFFF00"/>
        </patternFill>
      </fill>
    </dxf>
    <dxf>
      <fill>
        <patternFill patternType="darkUp">
          <fgColor theme="0"/>
          <bgColor theme="5" tint="0.39994506668294322"/>
        </patternFill>
      </fill>
    </dxf>
    <dxf>
      <font>
        <color auto="1"/>
      </font>
      <fill>
        <patternFill patternType="solid">
          <bgColor rgb="FFFFFF00"/>
        </patternFill>
      </fill>
    </dxf>
    <dxf>
      <font>
        <b/>
        <i val="0"/>
        <color rgb="FFFF0000"/>
      </font>
      <fill>
        <patternFill patternType="solid">
          <bgColor rgb="FFFFC000"/>
        </patternFill>
      </fill>
    </dxf>
    <dxf>
      <font>
        <b/>
        <i val="0"/>
        <color theme="4" tint="-0.499984740745262"/>
      </font>
      <fill>
        <patternFill>
          <bgColor theme="8" tint="0.39994506668294322"/>
        </patternFill>
      </fill>
    </dxf>
    <dxf>
      <font>
        <b/>
        <i val="0"/>
        <color rgb="FFFF0000"/>
      </font>
      <fill>
        <patternFill patternType="solid">
          <bgColor rgb="FFFFC000"/>
        </patternFill>
      </fill>
    </dxf>
    <dxf>
      <font>
        <b/>
        <i val="0"/>
        <color theme="4" tint="-0.499984740745262"/>
      </font>
      <fill>
        <patternFill>
          <bgColor theme="8" tint="0.39994506668294322"/>
        </patternFill>
      </fill>
    </dxf>
    <dxf>
      <font>
        <b/>
        <i val="0"/>
        <color rgb="FFFF0000"/>
      </font>
      <fill>
        <patternFill patternType="solid">
          <bgColor rgb="FFFFC000"/>
        </patternFill>
      </fill>
    </dxf>
    <dxf>
      <font>
        <b/>
        <i val="0"/>
        <color theme="4" tint="-0.499984740745262"/>
      </font>
      <fill>
        <patternFill>
          <bgColor theme="8" tint="0.39994506668294322"/>
        </patternFill>
      </fill>
    </dxf>
    <dxf>
      <font>
        <b/>
        <i val="0"/>
        <color rgb="FFFF0000"/>
      </font>
      <fill>
        <patternFill patternType="solid">
          <bgColor rgb="FFFFC000"/>
        </patternFill>
      </fill>
    </dxf>
    <dxf>
      <font>
        <b/>
        <i val="0"/>
        <color theme="4" tint="-0.499984740745262"/>
      </font>
      <fill>
        <patternFill>
          <bgColor theme="8" tint="0.39994506668294322"/>
        </patternFill>
      </fill>
    </dxf>
    <dxf>
      <font>
        <b val="0"/>
        <i val="0"/>
        <color auto="1"/>
      </font>
      <fill>
        <patternFill patternType="darkUp">
          <fgColor theme="0"/>
          <bgColor theme="5" tint="0.39994506668294322"/>
        </patternFill>
      </fill>
    </dxf>
    <dxf>
      <fill>
        <patternFill>
          <bgColor theme="2" tint="-9.9948118533890809E-2"/>
        </patternFill>
      </fill>
    </dxf>
    <dxf>
      <font>
        <b val="0"/>
        <i val="0"/>
        <color auto="1"/>
      </font>
      <fill>
        <patternFill patternType="darkUp">
          <fgColor theme="0"/>
          <bgColor theme="5" tint="0.39994506668294322"/>
        </patternFill>
      </fill>
    </dxf>
    <dxf>
      <fill>
        <patternFill>
          <bgColor theme="2" tint="-9.9948118533890809E-2"/>
        </patternFill>
      </fill>
    </dxf>
    <dxf>
      <font>
        <b val="0"/>
        <i val="0"/>
        <color auto="1"/>
      </font>
      <fill>
        <patternFill patternType="darkUp">
          <fgColor theme="0"/>
          <bgColor theme="5" tint="0.39994506668294322"/>
        </patternFill>
      </fill>
    </dxf>
    <dxf>
      <fill>
        <patternFill>
          <bgColor theme="2" tint="-9.9948118533890809E-2"/>
        </patternFill>
      </fill>
    </dxf>
    <dxf>
      <font>
        <b val="0"/>
        <i val="0"/>
        <color auto="1"/>
      </font>
      <fill>
        <patternFill patternType="darkUp">
          <fgColor theme="0"/>
          <bgColor theme="5" tint="0.39994506668294322"/>
        </patternFill>
      </fill>
    </dxf>
    <dxf>
      <fill>
        <patternFill>
          <bgColor theme="2" tint="-9.9948118533890809E-2"/>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color auto="1"/>
      </font>
      <fill>
        <patternFill patternType="darkHorizontal">
          <fgColor theme="0"/>
          <bgColor theme="5" tint="0.39988402966399123"/>
        </patternFill>
      </fill>
    </dxf>
    <dxf>
      <font>
        <b/>
        <i val="0"/>
        <color theme="5" tint="-0.499984740745262"/>
      </font>
      <fill>
        <patternFill>
          <bgColor theme="9" tint="0.39994506668294322"/>
        </patternFill>
      </fill>
    </dxf>
    <dxf>
      <font>
        <b val="0"/>
        <i val="0"/>
        <color auto="1"/>
      </font>
      <fill>
        <patternFill patternType="darkHorizontal">
          <fgColor theme="0"/>
          <bgColor theme="5" tint="0.39988402966399123"/>
        </patternFill>
      </fill>
    </dxf>
    <dxf>
      <font>
        <b/>
        <i val="0"/>
        <color theme="5" tint="-0.499984740745262"/>
      </font>
      <fill>
        <patternFill>
          <bgColor theme="9" tint="0.39994506668294322"/>
        </patternFill>
      </fill>
    </dxf>
    <dxf>
      <font>
        <b val="0"/>
        <i val="0"/>
        <color auto="1"/>
      </font>
      <fill>
        <patternFill patternType="darkHorizontal">
          <fgColor theme="0"/>
          <bgColor theme="5" tint="0.39988402966399123"/>
        </patternFill>
      </fill>
    </dxf>
    <dxf>
      <font>
        <b/>
        <i val="0"/>
        <color theme="5" tint="-0.499984740745262"/>
      </font>
      <fill>
        <patternFill>
          <bgColor theme="9" tint="0.39994506668294322"/>
        </patternFill>
      </fill>
    </dxf>
    <dxf>
      <font>
        <b val="0"/>
        <i val="0"/>
        <color auto="1"/>
      </font>
      <fill>
        <patternFill patternType="darkHorizontal">
          <fgColor theme="0"/>
          <bgColor theme="5" tint="0.39988402966399123"/>
        </patternFill>
      </fill>
    </dxf>
    <dxf>
      <font>
        <b/>
        <i val="0"/>
        <color theme="5" tint="-0.499984740745262"/>
      </font>
      <fill>
        <patternFill>
          <bgColor theme="9" tint="0.39994506668294322"/>
        </patternFill>
      </fill>
    </dxf>
    <dxf>
      <fill>
        <patternFill>
          <bgColor theme="2" tint="-9.9948118533890809E-2"/>
        </patternFill>
      </fill>
    </dxf>
    <dxf>
      <font>
        <b val="0"/>
        <i val="0"/>
        <color auto="1"/>
      </font>
      <fill>
        <patternFill patternType="darkVertical">
          <fgColor theme="7" tint="0.39994506668294322"/>
          <bgColor theme="0" tint="-4.9989318521683403E-2"/>
        </patternFill>
      </fill>
    </dxf>
    <dxf>
      <font>
        <b val="0"/>
        <i val="0"/>
        <color auto="1"/>
      </font>
      <fill>
        <patternFill patternType="darkVertical">
          <fgColor theme="7" tint="0.39994506668294322"/>
          <bgColor theme="0" tint="-4.9989318521683403E-2"/>
        </patternFill>
      </fill>
    </dxf>
    <dxf>
      <font>
        <b val="0"/>
        <i val="0"/>
        <color auto="1"/>
      </font>
      <fill>
        <patternFill patternType="darkVertical">
          <fgColor theme="7" tint="0.39994506668294322"/>
          <bgColor theme="0" tint="-4.9989318521683403E-2"/>
        </patternFill>
      </fill>
    </dxf>
    <dxf>
      <font>
        <b val="0"/>
        <i val="0"/>
        <color auto="1"/>
      </font>
      <fill>
        <patternFill patternType="darkVertical">
          <fgColor theme="7" tint="0.39994506668294322"/>
          <bgColor theme="0" tint="-4.9989318521683403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patternType="solid">
          <bgColor rgb="FFFFFF00"/>
        </patternFill>
      </fill>
    </dxf>
    <dxf>
      <font>
        <b/>
        <i val="0"/>
        <color theme="0"/>
      </font>
      <fill>
        <patternFill>
          <bgColor rgb="FFFF0000"/>
        </patternFill>
      </fill>
    </dxf>
    <dxf>
      <font>
        <b/>
        <i val="0"/>
        <color theme="8" tint="-0.499984740745262"/>
      </font>
      <fill>
        <patternFill>
          <bgColor theme="8" tint="0.79998168889431442"/>
        </patternFill>
      </fill>
    </dxf>
    <dxf>
      <font>
        <b/>
        <i val="0"/>
        <color theme="8" tint="-0.499984740745262"/>
      </font>
      <fill>
        <patternFill>
          <bgColor theme="8" tint="0.79998168889431442"/>
        </patternFill>
      </fill>
    </dxf>
    <dxf>
      <font>
        <b/>
        <i val="0"/>
        <color theme="8" tint="-0.499984740745262"/>
      </font>
      <fill>
        <patternFill>
          <bgColor theme="8" tint="0.79998168889431442"/>
        </patternFill>
      </fill>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strike val="0"/>
        <outline val="0"/>
        <shadow val="0"/>
        <u val="none"/>
        <vertAlign val="baseline"/>
        <color theme="0"/>
      </font>
      <alignment horizontal="center" vertical="bottom" textRotation="0" wrapText="0" indent="0" justifyLastLine="0" shrinkToFit="0" readingOrder="0"/>
    </dxf>
    <dxf>
      <font>
        <strike val="0"/>
        <outline val="0"/>
        <shadow val="0"/>
        <u val="none"/>
        <vertAlign val="baseline"/>
        <color theme="0"/>
      </font>
      <alignment horizontal="center" vertical="bottom" textRotation="0" wrapText="0" indent="0" justifyLastLine="0" shrinkToFit="0" readingOrder="0"/>
    </dxf>
    <dxf>
      <font>
        <strike val="0"/>
        <outline val="0"/>
        <shadow val="0"/>
        <u val="none"/>
        <vertAlign val="baseline"/>
        <sz val="10"/>
        <color theme="0"/>
        <name val="Arial"/>
        <scheme val="none"/>
      </font>
      <alignment horizontal="center" vertical="bottom"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dxf>
  </dxfs>
  <tableStyles count="0" defaultTableStyle="TableStyleMedium2" defaultPivotStyle="PivotStyleLight16"/>
  <colors>
    <mruColors>
      <color rgb="FF008000"/>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SpeciesList" displayName="SpeciesList" ref="A1:D143" totalsRowShown="0" headerRowDxfId="116">
  <sortState xmlns:xlrd2="http://schemas.microsoft.com/office/spreadsheetml/2017/richdata2" ref="A2:D143">
    <sortCondition ref="A1:A143"/>
  </sortState>
  <tableColumns count="4">
    <tableColumn id="3" xr3:uid="{00000000-0010-0000-0000-000003000000}" name="Code" dataDxfId="115"/>
    <tableColumn id="1" xr3:uid="{00000000-0010-0000-0000-000001000000}" name="Common Name" dataDxfId="114"/>
    <tableColumn id="2" xr3:uid="{00000000-0010-0000-0000-000002000000}" name="Botanical Name" dataDxfId="113"/>
    <tableColumn id="4" xr3:uid="{00000000-0010-0000-0000-000004000000}" name="Group (Broadleaf, Conifer)" dataDxfId="112"/>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TOO" displayName="tblTOO" ref="J1:J8" totalsRowShown="0" headerRowDxfId="111" dataDxfId="110">
  <autoFilter ref="J1:J8" xr:uid="{00000000-0009-0000-0100-000001000000}"/>
  <sortState xmlns:xlrd2="http://schemas.microsoft.com/office/spreadsheetml/2017/richdata2" ref="J2:J10">
    <sortCondition ref="J1:J10"/>
  </sortState>
  <tableColumns count="1">
    <tableColumn id="1" xr3:uid="{00000000-0010-0000-0100-000001000000}" name="Code" dataDxfId="10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blRP" displayName="tblRP" ref="BG2:BG10" totalsRowShown="0" headerRowDxfId="108" dataDxfId="107">
  <autoFilter ref="BG2:BG10" xr:uid="{00000000-0009-0000-0100-000005000000}"/>
  <tableColumns count="1">
    <tableColumn id="1" xr3:uid="{00000000-0010-0000-0200-000001000000}" name="Select" dataDxfId="10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blYN" displayName="tblYN" ref="BI1:BI3" totalsRowShown="0" headerRowDxfId="105" dataDxfId="104">
  <autoFilter ref="BI1:BI3" xr:uid="{00000000-0009-0000-0100-000006000000}"/>
  <tableColumns count="1">
    <tableColumn id="1" xr3:uid="{00000000-0010-0000-0300-000001000000}" name="YesNo" dataDxfId="10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blOHB" displayName="tblOHB" ref="BK1:BK13" totalsRowShown="0" headerRowDxfId="102" dataDxfId="101">
  <autoFilter ref="BK1:BK13" xr:uid="{00000000-0009-0000-0100-000007000000}"/>
  <tableColumns count="1">
    <tableColumn id="1" xr3:uid="{00000000-0010-0000-0400-000001000000}" name="Habitats" dataDxfId="10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blSPL" displayName="tblSPL" ref="BM1:BM143" totalsRowShown="0" headerRowDxfId="99" dataDxfId="98">
  <autoFilter ref="BM1:BM143" xr:uid="{00000000-0009-0000-0100-000003000000}"/>
  <tableColumns count="1">
    <tableColumn id="1" xr3:uid="{00000000-0010-0000-0500-000001000000}" name="AZ" dataDxfId="97"/>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orestry.gov.uk/pdf/treefellingaugust.pdf/$FILE/treefellingaugust.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ico.org.uk/" TargetMode="External"/><Relationship Id="rId1" Type="http://schemas.openxmlformats.org/officeDocument/2006/relationships/hyperlink" Target="https://www.forestry.gov.uk/forestry/infd-52ybs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7.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74"/>
  <sheetViews>
    <sheetView showGridLines="0" workbookViewId="0"/>
  </sheetViews>
  <sheetFormatPr defaultColWidth="0" defaultRowHeight="12.75" zeroHeight="1" x14ac:dyDescent="0.2"/>
  <cols>
    <col min="1" max="1" width="3.7109375" style="104" customWidth="1"/>
    <col min="2" max="2" width="12.28515625" style="104" customWidth="1"/>
    <col min="3" max="3" width="7.140625" style="104" customWidth="1"/>
    <col min="4" max="4" width="17.85546875" style="104" customWidth="1"/>
    <col min="5" max="5" width="88.5703125" style="104" customWidth="1"/>
    <col min="6" max="6" width="4.5703125" style="104" customWidth="1"/>
    <col min="7" max="7" width="9.140625" style="104" customWidth="1"/>
    <col min="8" max="8" width="9.140625" style="104" hidden="1" customWidth="1"/>
    <col min="9" max="10" width="0" style="104" hidden="1" customWidth="1"/>
    <col min="11" max="16384" width="9.140625" style="104" hidden="1"/>
  </cols>
  <sheetData>
    <row r="1" spans="2:10" x14ac:dyDescent="0.2">
      <c r="B1" s="103" t="s">
        <v>0</v>
      </c>
      <c r="C1" s="103"/>
      <c r="D1" s="103"/>
    </row>
    <row r="2" spans="2:10" x14ac:dyDescent="0.2">
      <c r="I2" s="105"/>
      <c r="J2" s="105"/>
    </row>
    <row r="3" spans="2:10" x14ac:dyDescent="0.2">
      <c r="B3" s="103" t="s">
        <v>1</v>
      </c>
      <c r="C3" s="103"/>
      <c r="D3" s="103"/>
      <c r="E3" s="103" t="s">
        <v>2</v>
      </c>
    </row>
    <row r="4" spans="2:10" ht="13.5" thickBot="1" x14ac:dyDescent="0.25">
      <c r="B4" s="263" t="s">
        <v>3</v>
      </c>
      <c r="C4" s="263"/>
      <c r="D4" s="263"/>
      <c r="E4" s="263" t="s">
        <v>4</v>
      </c>
    </row>
    <row r="5" spans="2:10" ht="13.5" thickBot="1" x14ac:dyDescent="0.25">
      <c r="B5" s="264" t="s">
        <v>5</v>
      </c>
      <c r="C5" s="264"/>
      <c r="D5" s="264"/>
      <c r="E5" s="264" t="s">
        <v>6</v>
      </c>
    </row>
    <row r="6" spans="2:10" ht="128.25" thickBot="1" x14ac:dyDescent="0.25">
      <c r="B6" s="265" t="s">
        <v>7</v>
      </c>
      <c r="C6" s="266"/>
      <c r="D6" s="266"/>
      <c r="E6" s="266" t="s">
        <v>8</v>
      </c>
      <c r="F6" s="232"/>
      <c r="G6" s="232"/>
    </row>
    <row r="7" spans="2:10" ht="77.25" thickBot="1" x14ac:dyDescent="0.25">
      <c r="B7" s="267" t="s">
        <v>9</v>
      </c>
      <c r="C7" s="268"/>
      <c r="D7" s="268"/>
      <c r="E7" s="269" t="s">
        <v>10</v>
      </c>
      <c r="F7" s="232"/>
      <c r="G7" s="232"/>
    </row>
    <row r="8" spans="2:10" ht="64.5" thickBot="1" x14ac:dyDescent="0.25">
      <c r="B8" s="265" t="s">
        <v>11</v>
      </c>
      <c r="C8" s="266"/>
      <c r="D8" s="266"/>
      <c r="E8" s="266" t="s">
        <v>12</v>
      </c>
      <c r="F8" s="232"/>
      <c r="G8" s="232"/>
    </row>
    <row r="9" spans="2:10" ht="26.25" thickBot="1" x14ac:dyDescent="0.25">
      <c r="B9" s="264" t="s">
        <v>13</v>
      </c>
      <c r="C9" s="269"/>
      <c r="D9" s="269"/>
      <c r="E9" s="269" t="s">
        <v>14</v>
      </c>
      <c r="F9" s="232"/>
      <c r="G9" s="232"/>
    </row>
    <row r="10" spans="2:10" s="270" customFormat="1" x14ac:dyDescent="0.2"/>
    <row r="11" spans="2:10" s="283" customFormat="1" x14ac:dyDescent="0.2">
      <c r="B11" s="324" t="s">
        <v>15</v>
      </c>
      <c r="C11" s="324"/>
      <c r="D11" s="324"/>
      <c r="E11" s="324"/>
    </row>
    <row r="12" spans="2:10" s="283" customFormat="1" x14ac:dyDescent="0.2">
      <c r="B12" s="322" t="s">
        <v>16</v>
      </c>
      <c r="C12" s="322"/>
      <c r="D12" s="322"/>
      <c r="E12" s="322"/>
    </row>
    <row r="13" spans="2:10" s="283" customFormat="1" ht="22.5" customHeight="1" x14ac:dyDescent="0.2">
      <c r="B13" s="322" t="s">
        <v>17</v>
      </c>
      <c r="C13" s="322"/>
      <c r="D13" s="322"/>
      <c r="E13" s="322"/>
    </row>
    <row r="14" spans="2:10" s="283" customFormat="1" x14ac:dyDescent="0.2">
      <c r="B14" s="324" t="s">
        <v>18</v>
      </c>
      <c r="C14" s="324"/>
      <c r="D14" s="324"/>
      <c r="E14" s="324"/>
    </row>
    <row r="15" spans="2:10" s="283" customFormat="1" ht="45.75" customHeight="1" x14ac:dyDescent="0.2">
      <c r="B15" s="322" t="s">
        <v>19</v>
      </c>
      <c r="C15" s="322"/>
      <c r="D15" s="322"/>
      <c r="E15" s="322"/>
    </row>
    <row r="16" spans="2:10" s="283" customFormat="1" x14ac:dyDescent="0.2">
      <c r="B16" s="324" t="s">
        <v>20</v>
      </c>
      <c r="C16" s="324"/>
      <c r="D16" s="324"/>
      <c r="E16" s="324"/>
    </row>
    <row r="17" spans="2:9" s="283" customFormat="1" ht="44.25" customHeight="1" x14ac:dyDescent="0.2">
      <c r="B17" s="322" t="s">
        <v>21</v>
      </c>
      <c r="C17" s="322"/>
      <c r="D17" s="322"/>
      <c r="E17" s="322"/>
    </row>
    <row r="18" spans="2:9" s="283" customFormat="1" ht="18" customHeight="1" x14ac:dyDescent="0.2">
      <c r="B18" s="322" t="s">
        <v>22</v>
      </c>
      <c r="C18" s="322"/>
      <c r="D18" s="322"/>
      <c r="E18" s="322"/>
    </row>
    <row r="19" spans="2:9" s="283" customFormat="1" ht="44.25" customHeight="1" x14ac:dyDescent="0.2">
      <c r="B19" s="322" t="s">
        <v>23</v>
      </c>
      <c r="C19" s="322"/>
      <c r="D19" s="322"/>
      <c r="E19" s="322"/>
    </row>
    <row r="20" spans="2:9" s="283" customFormat="1" x14ac:dyDescent="0.2">
      <c r="B20" s="322" t="s">
        <v>24</v>
      </c>
      <c r="C20" s="322"/>
      <c r="D20" s="322"/>
      <c r="E20" s="322"/>
    </row>
    <row r="21" spans="2:9" s="270" customFormat="1" x14ac:dyDescent="0.2"/>
    <row r="22" spans="2:9" x14ac:dyDescent="0.2">
      <c r="B22" s="103" t="s">
        <v>25</v>
      </c>
      <c r="C22" s="103"/>
      <c r="D22" s="103"/>
    </row>
    <row r="23" spans="2:9" ht="26.25" thickBot="1" x14ac:dyDescent="0.25">
      <c r="B23" s="263" t="s">
        <v>26</v>
      </c>
      <c r="C23" s="271"/>
      <c r="D23" s="271"/>
      <c r="E23" s="271" t="s">
        <v>27</v>
      </c>
      <c r="F23" s="232"/>
    </row>
    <row r="24" spans="2:9" ht="77.25" thickBot="1" x14ac:dyDescent="0.25">
      <c r="B24" s="264" t="s">
        <v>28</v>
      </c>
      <c r="C24" s="269"/>
      <c r="D24" s="269"/>
      <c r="E24" s="269" t="s">
        <v>29</v>
      </c>
      <c r="F24" s="232"/>
    </row>
    <row r="25" spans="2:9" ht="64.5" thickBot="1" x14ac:dyDescent="0.25">
      <c r="B25" s="265" t="s">
        <v>30</v>
      </c>
      <c r="C25" s="265"/>
      <c r="D25" s="265"/>
      <c r="E25" s="266" t="s">
        <v>31</v>
      </c>
      <c r="F25" s="232"/>
    </row>
    <row r="26" spans="2:9" ht="41.25" customHeight="1" thickBot="1" x14ac:dyDescent="0.25">
      <c r="B26" s="264" t="s">
        <v>32</v>
      </c>
      <c r="C26" s="269"/>
      <c r="D26" s="269"/>
      <c r="E26" s="269" t="s">
        <v>33</v>
      </c>
      <c r="F26" s="232"/>
    </row>
    <row r="27" spans="2:9" x14ac:dyDescent="0.2"/>
    <row r="28" spans="2:9" x14ac:dyDescent="0.2">
      <c r="B28" s="103" t="s">
        <v>34</v>
      </c>
      <c r="C28" s="103"/>
      <c r="D28" s="103"/>
      <c r="I28" s="106"/>
    </row>
    <row r="29" spans="2:9" ht="13.5" thickBot="1" x14ac:dyDescent="0.25">
      <c r="B29" s="263" t="s">
        <v>35</v>
      </c>
      <c r="C29" s="263"/>
      <c r="D29" s="263"/>
      <c r="E29" s="263" t="s">
        <v>36</v>
      </c>
      <c r="I29" s="106"/>
    </row>
    <row r="30" spans="2:9" ht="13.5" thickBot="1" x14ac:dyDescent="0.25">
      <c r="B30" s="264" t="s">
        <v>37</v>
      </c>
      <c r="C30" s="264"/>
      <c r="D30" s="264"/>
      <c r="E30" s="264" t="s">
        <v>38</v>
      </c>
      <c r="I30" s="106"/>
    </row>
    <row r="31" spans="2:9" ht="13.5" thickBot="1" x14ac:dyDescent="0.25">
      <c r="B31" s="265" t="s">
        <v>39</v>
      </c>
      <c r="C31" s="265"/>
      <c r="D31" s="265"/>
      <c r="E31" s="265" t="s">
        <v>40</v>
      </c>
      <c r="I31" s="106"/>
    </row>
    <row r="32" spans="2:9" ht="13.5" thickBot="1" x14ac:dyDescent="0.25">
      <c r="B32" s="264" t="s">
        <v>41</v>
      </c>
      <c r="C32" s="264"/>
      <c r="D32" s="264"/>
      <c r="E32" s="264" t="s">
        <v>42</v>
      </c>
      <c r="I32" s="106"/>
    </row>
    <row r="33" spans="2:9" ht="13.5" thickBot="1" x14ac:dyDescent="0.25">
      <c r="B33" s="265" t="s">
        <v>43</v>
      </c>
      <c r="C33" s="265"/>
      <c r="D33" s="265"/>
      <c r="E33" s="265" t="s">
        <v>44</v>
      </c>
      <c r="I33" s="106"/>
    </row>
    <row r="34" spans="2:9" ht="13.5" thickBot="1" x14ac:dyDescent="0.25">
      <c r="B34" s="264" t="s">
        <v>45</v>
      </c>
      <c r="C34" s="264"/>
      <c r="D34" s="264"/>
      <c r="E34" s="264" t="s">
        <v>46</v>
      </c>
      <c r="I34" s="106"/>
    </row>
    <row r="35" spans="2:9" ht="13.5" thickBot="1" x14ac:dyDescent="0.25">
      <c r="B35" s="265" t="s">
        <v>47</v>
      </c>
      <c r="C35" s="265"/>
      <c r="D35" s="265"/>
      <c r="E35" s="265" t="s">
        <v>48</v>
      </c>
      <c r="I35" s="106"/>
    </row>
    <row r="36" spans="2:9" ht="13.5" thickBot="1" x14ac:dyDescent="0.25">
      <c r="B36" s="264" t="s">
        <v>49</v>
      </c>
      <c r="C36" s="264"/>
      <c r="D36" s="264"/>
      <c r="E36" s="264" t="s">
        <v>50</v>
      </c>
      <c r="I36" s="106"/>
    </row>
    <row r="37" spans="2:9" ht="13.5" thickBot="1" x14ac:dyDescent="0.25">
      <c r="B37" s="265" t="s">
        <v>51</v>
      </c>
      <c r="C37" s="265"/>
      <c r="D37" s="265"/>
      <c r="E37" s="265" t="s">
        <v>52</v>
      </c>
      <c r="I37" s="106"/>
    </row>
    <row r="38" spans="2:9" ht="13.5" thickBot="1" x14ac:dyDescent="0.25">
      <c r="B38" s="264" t="s">
        <v>53</v>
      </c>
      <c r="C38" s="264"/>
      <c r="D38" s="264"/>
      <c r="E38" s="264" t="s">
        <v>54</v>
      </c>
      <c r="I38" s="106"/>
    </row>
    <row r="39" spans="2:9" ht="13.5" thickBot="1" x14ac:dyDescent="0.25">
      <c r="B39" s="265" t="s">
        <v>55</v>
      </c>
      <c r="C39" s="265"/>
      <c r="D39" s="265"/>
      <c r="E39" s="265" t="s">
        <v>56</v>
      </c>
      <c r="I39" s="106"/>
    </row>
    <row r="40" spans="2:9" ht="13.5" thickBot="1" x14ac:dyDescent="0.25">
      <c r="B40" s="264" t="s">
        <v>57</v>
      </c>
      <c r="C40" s="264"/>
      <c r="D40" s="264"/>
      <c r="E40" s="264" t="s">
        <v>58</v>
      </c>
      <c r="I40" s="106"/>
    </row>
    <row r="41" spans="2:9" ht="13.5" thickBot="1" x14ac:dyDescent="0.25">
      <c r="B41" s="265" t="s">
        <v>59</v>
      </c>
      <c r="C41" s="265"/>
      <c r="D41" s="265"/>
      <c r="E41" s="265" t="s">
        <v>60</v>
      </c>
      <c r="I41" s="106"/>
    </row>
    <row r="42" spans="2:9" ht="13.5" thickBot="1" x14ac:dyDescent="0.25">
      <c r="B42" s="264" t="s">
        <v>61</v>
      </c>
      <c r="C42" s="264"/>
      <c r="D42" s="264"/>
      <c r="E42" s="264" t="s">
        <v>62</v>
      </c>
      <c r="I42" s="106"/>
    </row>
    <row r="43" spans="2:9" ht="13.5" thickBot="1" x14ac:dyDescent="0.25">
      <c r="B43" s="265" t="s">
        <v>63</v>
      </c>
      <c r="C43" s="265"/>
      <c r="D43" s="265"/>
      <c r="E43" s="265" t="s">
        <v>64</v>
      </c>
      <c r="I43" s="106"/>
    </row>
    <row r="44" spans="2:9" ht="13.5" thickBot="1" x14ac:dyDescent="0.25">
      <c r="B44" s="264" t="s">
        <v>65</v>
      </c>
      <c r="C44" s="264"/>
      <c r="D44" s="264"/>
      <c r="E44" s="264" t="s">
        <v>66</v>
      </c>
      <c r="I44" s="106"/>
    </row>
    <row r="45" spans="2:9" ht="13.5" thickBot="1" x14ac:dyDescent="0.25">
      <c r="B45" s="265" t="s">
        <v>67</v>
      </c>
      <c r="C45" s="265"/>
      <c r="D45" s="265"/>
      <c r="E45" s="265" t="s">
        <v>68</v>
      </c>
      <c r="I45" s="106"/>
    </row>
    <row r="46" spans="2:9" ht="13.5" thickBot="1" x14ac:dyDescent="0.25">
      <c r="B46" s="264" t="s">
        <v>69</v>
      </c>
      <c r="C46" s="264"/>
      <c r="D46" s="264"/>
      <c r="E46" s="264" t="s">
        <v>70</v>
      </c>
      <c r="I46" s="106"/>
    </row>
    <row r="47" spans="2:9" x14ac:dyDescent="0.2"/>
    <row r="48" spans="2:9" hidden="1" x14ac:dyDescent="0.2">
      <c r="B48" s="107" t="s">
        <v>71</v>
      </c>
      <c r="C48" s="107"/>
      <c r="D48" s="107"/>
      <c r="E48" s="108"/>
    </row>
    <row r="49" spans="2:8" hidden="1" x14ac:dyDescent="0.2">
      <c r="B49" s="109"/>
      <c r="C49" s="109"/>
      <c r="D49" s="109"/>
      <c r="E49" s="110"/>
    </row>
    <row r="50" spans="2:8" ht="18" hidden="1" customHeight="1" x14ac:dyDescent="0.2">
      <c r="B50" s="109" t="s">
        <v>72</v>
      </c>
      <c r="C50" s="109"/>
      <c r="D50" s="109"/>
      <c r="E50" s="110"/>
    </row>
    <row r="51" spans="2:8" ht="35.25" hidden="1" customHeight="1" x14ac:dyDescent="0.2">
      <c r="B51" s="138">
        <v>16</v>
      </c>
      <c r="C51" s="272"/>
      <c r="D51" s="323" t="s">
        <v>73</v>
      </c>
      <c r="E51" s="323"/>
      <c r="F51" s="323"/>
    </row>
    <row r="52" spans="2:8" ht="35.25" hidden="1" customHeight="1" x14ac:dyDescent="0.2">
      <c r="B52" s="139" t="s">
        <v>74</v>
      </c>
      <c r="C52" s="273"/>
      <c r="D52" s="323" t="s">
        <v>75</v>
      </c>
      <c r="E52" s="323"/>
      <c r="F52" s="323"/>
    </row>
    <row r="53" spans="2:8" ht="35.25" hidden="1" customHeight="1" x14ac:dyDescent="0.2">
      <c r="B53" s="198">
        <v>1.2</v>
      </c>
      <c r="C53" s="274"/>
      <c r="D53" s="323" t="s">
        <v>76</v>
      </c>
      <c r="E53" s="323"/>
      <c r="F53" s="323"/>
    </row>
    <row r="54" spans="2:8" ht="17.25" hidden="1" customHeight="1" x14ac:dyDescent="0.2">
      <c r="B54" s="109" t="s">
        <v>77</v>
      </c>
      <c r="C54" s="275"/>
      <c r="D54" s="276"/>
      <c r="E54" s="111"/>
      <c r="F54" s="111"/>
    </row>
    <row r="55" spans="2:8" s="233" customFormat="1" ht="41.25" hidden="1" customHeight="1" x14ac:dyDescent="0.2">
      <c r="B55" s="126">
        <v>13</v>
      </c>
      <c r="C55" s="277"/>
      <c r="D55" s="321" t="s">
        <v>78</v>
      </c>
      <c r="E55" s="321"/>
      <c r="F55" s="321"/>
      <c r="H55" s="112"/>
    </row>
    <row r="56" spans="2:8" s="233" customFormat="1" ht="53.25" hidden="1" customHeight="1" x14ac:dyDescent="0.2">
      <c r="B56" s="127" t="s">
        <v>74</v>
      </c>
      <c r="C56" s="278"/>
      <c r="D56" s="321" t="s">
        <v>79</v>
      </c>
      <c r="E56" s="321"/>
      <c r="F56" s="321"/>
      <c r="H56" s="112"/>
    </row>
    <row r="57" spans="2:8" s="233" customFormat="1" ht="35.25" hidden="1" customHeight="1" x14ac:dyDescent="0.2">
      <c r="B57" s="128"/>
      <c r="C57" s="278"/>
      <c r="D57" s="321" t="s">
        <v>80</v>
      </c>
      <c r="E57" s="321"/>
      <c r="F57" s="321"/>
      <c r="H57" s="112"/>
    </row>
    <row r="58" spans="2:8" s="233" customFormat="1" ht="35.25" hidden="1" customHeight="1" x14ac:dyDescent="0.2">
      <c r="B58" s="129">
        <v>0</v>
      </c>
      <c r="C58" s="278"/>
      <c r="D58" s="321" t="s">
        <v>81</v>
      </c>
      <c r="E58" s="321"/>
      <c r="F58" s="321"/>
      <c r="H58" s="112"/>
    </row>
    <row r="59" spans="2:8" s="233" customFormat="1" ht="35.25" hidden="1" customHeight="1" x14ac:dyDescent="0.2">
      <c r="B59" s="130" t="s">
        <v>82</v>
      </c>
      <c r="C59" s="278"/>
      <c r="D59" s="321" t="s">
        <v>83</v>
      </c>
      <c r="E59" s="321"/>
      <c r="F59" s="321"/>
      <c r="H59" s="112"/>
    </row>
    <row r="60" spans="2:8" s="233" customFormat="1" ht="35.25" hidden="1" customHeight="1" x14ac:dyDescent="0.2">
      <c r="B60" s="131"/>
      <c r="C60" s="278"/>
      <c r="D60" s="321" t="s">
        <v>84</v>
      </c>
      <c r="E60" s="321"/>
      <c r="F60" s="321"/>
      <c r="H60" s="112"/>
    </row>
    <row r="61" spans="2:8" s="233" customFormat="1" ht="35.25" hidden="1" customHeight="1" x14ac:dyDescent="0.2">
      <c r="B61" s="132" t="s">
        <v>85</v>
      </c>
      <c r="C61" s="279"/>
      <c r="D61" s="321" t="s">
        <v>86</v>
      </c>
      <c r="E61" s="321"/>
      <c r="F61" s="321"/>
      <c r="H61" s="112"/>
    </row>
    <row r="62" spans="2:8" ht="17.25" hidden="1" customHeight="1" x14ac:dyDescent="0.2">
      <c r="B62" s="280" t="s">
        <v>87</v>
      </c>
      <c r="C62" s="113"/>
      <c r="D62" s="113"/>
      <c r="E62" s="114"/>
      <c r="F62" s="114"/>
    </row>
    <row r="63" spans="2:8" s="133" customFormat="1" ht="35.25" hidden="1" customHeight="1" x14ac:dyDescent="0.2">
      <c r="B63" s="134">
        <v>1.2</v>
      </c>
      <c r="C63" s="281"/>
      <c r="D63" s="321" t="s">
        <v>88</v>
      </c>
      <c r="E63" s="321"/>
      <c r="F63" s="321"/>
    </row>
    <row r="64" spans="2:8" s="233" customFormat="1" ht="35.25" hidden="1" customHeight="1" x14ac:dyDescent="0.2">
      <c r="B64" s="135" t="s">
        <v>89</v>
      </c>
      <c r="C64" s="278"/>
      <c r="D64" s="321" t="s">
        <v>90</v>
      </c>
      <c r="E64" s="321"/>
      <c r="F64" s="321"/>
      <c r="H64" s="112"/>
    </row>
    <row r="65" spans="2:8" s="233" customFormat="1" ht="35.25" hidden="1" customHeight="1" x14ac:dyDescent="0.2">
      <c r="B65" s="127" t="s">
        <v>74</v>
      </c>
      <c r="C65" s="278"/>
      <c r="D65" s="321" t="s">
        <v>91</v>
      </c>
      <c r="E65" s="321"/>
      <c r="F65" s="321"/>
      <c r="H65" s="112"/>
    </row>
    <row r="66" spans="2:8" s="233" customFormat="1" ht="35.25" hidden="1" customHeight="1" x14ac:dyDescent="0.2">
      <c r="B66" s="128"/>
      <c r="C66" s="278"/>
      <c r="D66" s="321" t="s">
        <v>80</v>
      </c>
      <c r="E66" s="321"/>
      <c r="F66" s="321"/>
      <c r="H66" s="112"/>
    </row>
    <row r="67" spans="2:8" s="233" customFormat="1" ht="54" hidden="1" customHeight="1" x14ac:dyDescent="0.2">
      <c r="B67" s="136" t="s">
        <v>92</v>
      </c>
      <c r="C67" s="279"/>
      <c r="D67" s="321" t="s">
        <v>93</v>
      </c>
      <c r="E67" s="321"/>
      <c r="F67" s="321"/>
      <c r="H67" s="112"/>
    </row>
    <row r="68" spans="2:8" s="233" customFormat="1" ht="54.75" hidden="1" customHeight="1" x14ac:dyDescent="0.2">
      <c r="B68" s="137" t="s">
        <v>94</v>
      </c>
      <c r="C68" s="282"/>
      <c r="D68" s="321" t="s">
        <v>95</v>
      </c>
      <c r="E68" s="321"/>
      <c r="F68" s="321"/>
      <c r="H68" s="112"/>
    </row>
    <row r="69" spans="2:8" x14ac:dyDescent="0.2"/>
    <row r="71" spans="2:8" ht="14.25" hidden="1" x14ac:dyDescent="0.2">
      <c r="B71" s="199"/>
      <c r="C71" s="199"/>
      <c r="D71" s="199"/>
    </row>
    <row r="72" spans="2:8" ht="14.25" hidden="1" x14ac:dyDescent="0.2">
      <c r="B72" s="199"/>
      <c r="C72" s="199"/>
      <c r="D72" s="199"/>
    </row>
    <row r="73" spans="2:8" ht="14.25" hidden="1" x14ac:dyDescent="0.2">
      <c r="B73" s="199"/>
      <c r="C73" s="199"/>
      <c r="D73" s="199"/>
    </row>
    <row r="74" spans="2:8" ht="14.25" hidden="1" x14ac:dyDescent="0.2">
      <c r="B74" s="199"/>
      <c r="C74" s="199"/>
      <c r="D74" s="199"/>
    </row>
  </sheetData>
  <mergeCells count="26">
    <mergeCell ref="B16:E16"/>
    <mergeCell ref="B11:E11"/>
    <mergeCell ref="B12:E12"/>
    <mergeCell ref="B13:E13"/>
    <mergeCell ref="B14:E14"/>
    <mergeCell ref="B15:E15"/>
    <mergeCell ref="D59:F59"/>
    <mergeCell ref="B17:E17"/>
    <mergeCell ref="B18:E18"/>
    <mergeCell ref="B19:E19"/>
    <mergeCell ref="B20:E20"/>
    <mergeCell ref="D51:F51"/>
    <mergeCell ref="D52:F52"/>
    <mergeCell ref="D53:F53"/>
    <mergeCell ref="D55:F55"/>
    <mergeCell ref="D56:F56"/>
    <mergeCell ref="D57:F57"/>
    <mergeCell ref="D58:F58"/>
    <mergeCell ref="D67:F67"/>
    <mergeCell ref="D68:F68"/>
    <mergeCell ref="D60:F60"/>
    <mergeCell ref="D61:F61"/>
    <mergeCell ref="D63:F63"/>
    <mergeCell ref="D64:F64"/>
    <mergeCell ref="D65:F65"/>
    <mergeCell ref="D66:F66"/>
  </mergeCells>
  <hyperlinks>
    <hyperlink ref="B7" r:id="rId1" xr:uid="{00000000-0004-0000-0000-000000000000}"/>
  </hyperlinks>
  <pageMargins left="0.25" right="0.25" top="0.75" bottom="0.75" header="0.3" footer="0.3"/>
  <pageSetup paperSize="9" scale="75" fitToHeight="0"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8"/>
  <sheetViews>
    <sheetView showGridLines="0" workbookViewId="0">
      <selection activeCell="L16" sqref="L16"/>
    </sheetView>
  </sheetViews>
  <sheetFormatPr defaultColWidth="0" defaultRowHeight="14.25" zeroHeight="1" x14ac:dyDescent="0.2"/>
  <cols>
    <col min="1" max="1" width="4" style="285" customWidth="1"/>
    <col min="2" max="9" width="4.28515625" style="285" customWidth="1"/>
    <col min="10" max="12" width="31.7109375" style="285" customWidth="1"/>
    <col min="13" max="13" width="4" style="285" customWidth="1"/>
    <col min="14" max="16384" width="9.140625" style="285" hidden="1"/>
  </cols>
  <sheetData>
    <row r="1" spans="2:12" ht="29.25" x14ac:dyDescent="0.35">
      <c r="B1" s="327" t="s">
        <v>5</v>
      </c>
      <c r="C1" s="327"/>
      <c r="D1" s="327"/>
      <c r="E1" s="327"/>
      <c r="F1" s="327"/>
      <c r="G1" s="327"/>
      <c r="H1" s="327"/>
      <c r="I1" s="327"/>
      <c r="J1" s="327"/>
      <c r="K1" s="327"/>
      <c r="L1" s="327"/>
    </row>
    <row r="2" spans="2:12" x14ac:dyDescent="0.2"/>
    <row r="3" spans="2:12" s="286" customFormat="1" ht="45.75" customHeight="1" x14ac:dyDescent="0.2">
      <c r="B3" s="328" t="s">
        <v>96</v>
      </c>
      <c r="C3" s="328"/>
      <c r="D3" s="328"/>
      <c r="E3" s="328"/>
      <c r="F3" s="328"/>
      <c r="G3" s="328"/>
      <c r="H3" s="328"/>
      <c r="I3" s="328"/>
      <c r="J3" s="328"/>
      <c r="K3" s="328"/>
      <c r="L3" s="328"/>
    </row>
    <row r="4" spans="2:12" ht="15" thickBot="1" x14ac:dyDescent="0.25">
      <c r="B4" s="329" t="s">
        <v>97</v>
      </c>
      <c r="C4" s="329"/>
      <c r="D4" s="329"/>
      <c r="E4" s="329"/>
      <c r="F4" s="329"/>
      <c r="G4" s="329"/>
      <c r="H4" s="329"/>
      <c r="I4" s="329"/>
      <c r="J4" s="329"/>
      <c r="K4" s="329"/>
      <c r="L4" s="329"/>
    </row>
    <row r="5" spans="2:12" ht="27" customHeight="1" x14ac:dyDescent="0.2">
      <c r="B5" s="287" t="s">
        <v>98</v>
      </c>
      <c r="C5" s="288"/>
      <c r="D5" s="288"/>
      <c r="E5" s="288"/>
      <c r="F5" s="288"/>
      <c r="G5" s="288"/>
      <c r="H5" s="288"/>
      <c r="I5" s="288"/>
      <c r="J5" s="289"/>
      <c r="K5" s="330" t="s">
        <v>852</v>
      </c>
      <c r="L5" s="331"/>
    </row>
    <row r="6" spans="2:12" ht="27" customHeight="1" x14ac:dyDescent="0.2">
      <c r="B6" s="290" t="s">
        <v>99</v>
      </c>
      <c r="C6" s="291"/>
      <c r="D6" s="291"/>
      <c r="E6" s="291"/>
      <c r="F6" s="291"/>
      <c r="G6" s="291"/>
      <c r="H6" s="291"/>
      <c r="I6" s="291"/>
      <c r="J6" s="292"/>
      <c r="K6" s="332">
        <v>1968113</v>
      </c>
      <c r="L6" s="333"/>
    </row>
    <row r="7" spans="2:12" ht="27" customHeight="1" x14ac:dyDescent="0.2">
      <c r="B7" s="290" t="s">
        <v>100</v>
      </c>
      <c r="C7" s="291"/>
      <c r="D7" s="291"/>
      <c r="E7" s="291"/>
      <c r="F7" s="291"/>
      <c r="G7" s="291"/>
      <c r="H7" s="291"/>
      <c r="I7" s="291"/>
      <c r="J7" s="292"/>
      <c r="K7" s="325" t="s">
        <v>838</v>
      </c>
      <c r="L7" s="326"/>
    </row>
    <row r="8" spans="2:12" ht="27" customHeight="1" x14ac:dyDescent="0.2">
      <c r="B8" s="290" t="s">
        <v>101</v>
      </c>
      <c r="C8" s="291"/>
      <c r="D8" s="291"/>
      <c r="E8" s="291"/>
      <c r="F8" s="291"/>
      <c r="G8" s="291"/>
      <c r="H8" s="291"/>
      <c r="I8" s="291"/>
      <c r="J8" s="292"/>
      <c r="K8" s="325" t="s">
        <v>851</v>
      </c>
      <c r="L8" s="326"/>
    </row>
    <row r="9" spans="2:12" ht="27" customHeight="1" thickBot="1" x14ac:dyDescent="0.25">
      <c r="B9" s="293" t="s">
        <v>102</v>
      </c>
      <c r="C9" s="294"/>
      <c r="D9" s="294"/>
      <c r="E9" s="294"/>
      <c r="F9" s="294"/>
      <c r="G9" s="294"/>
      <c r="H9" s="294"/>
      <c r="I9" s="294"/>
      <c r="J9" s="295"/>
      <c r="K9" s="337" t="s">
        <v>840</v>
      </c>
      <c r="L9" s="338"/>
    </row>
    <row r="10" spans="2:12" x14ac:dyDescent="0.2">
      <c r="B10" s="296"/>
      <c r="C10" s="296"/>
      <c r="D10" s="296"/>
      <c r="E10" s="296"/>
      <c r="F10" s="296"/>
      <c r="G10" s="296"/>
      <c r="H10" s="296"/>
      <c r="I10" s="296"/>
      <c r="J10" s="297"/>
      <c r="K10" s="297"/>
      <c r="L10" s="297"/>
    </row>
    <row r="11" spans="2:12" ht="15" thickBot="1" x14ac:dyDescent="0.25">
      <c r="B11" s="339" t="s">
        <v>103</v>
      </c>
      <c r="C11" s="339"/>
      <c r="D11" s="339"/>
      <c r="E11" s="339"/>
      <c r="F11" s="339"/>
      <c r="G11" s="339"/>
      <c r="H11" s="339"/>
      <c r="I11" s="339"/>
      <c r="J11" s="339"/>
      <c r="K11" s="339"/>
      <c r="L11" s="339"/>
    </row>
    <row r="12" spans="2:12" ht="27" customHeight="1" x14ac:dyDescent="0.2">
      <c r="B12" s="340" t="s">
        <v>104</v>
      </c>
      <c r="C12" s="341"/>
      <c r="D12" s="341"/>
      <c r="E12" s="341"/>
      <c r="F12" s="341"/>
      <c r="G12" s="341"/>
      <c r="H12" s="341"/>
      <c r="I12" s="341"/>
      <c r="J12" s="298" t="s">
        <v>105</v>
      </c>
      <c r="K12" s="298" t="s">
        <v>106</v>
      </c>
      <c r="L12" s="299" t="s">
        <v>107</v>
      </c>
    </row>
    <row r="13" spans="2:12" ht="27" customHeight="1" x14ac:dyDescent="0.2">
      <c r="B13" s="342" t="s">
        <v>841</v>
      </c>
      <c r="C13" s="343"/>
      <c r="D13" s="343"/>
      <c r="E13" s="343"/>
      <c r="F13" s="343"/>
      <c r="G13" s="343"/>
      <c r="H13" s="343"/>
      <c r="I13" s="343"/>
      <c r="J13" s="300" t="s">
        <v>842</v>
      </c>
      <c r="K13" s="300" t="s">
        <v>843</v>
      </c>
      <c r="L13" s="301">
        <v>108914128</v>
      </c>
    </row>
    <row r="14" spans="2:12" ht="27" customHeight="1" x14ac:dyDescent="0.2">
      <c r="B14" s="344" t="s">
        <v>108</v>
      </c>
      <c r="C14" s="345"/>
      <c r="D14" s="345"/>
      <c r="E14" s="345"/>
      <c r="F14" s="345"/>
      <c r="G14" s="345"/>
      <c r="H14" s="345"/>
      <c r="I14" s="345"/>
      <c r="J14" s="302" t="s">
        <v>109</v>
      </c>
      <c r="K14" s="302" t="s">
        <v>110</v>
      </c>
      <c r="L14" s="303" t="s">
        <v>111</v>
      </c>
    </row>
    <row r="15" spans="2:12" ht="27" customHeight="1" x14ac:dyDescent="0.2">
      <c r="B15" s="342" t="s">
        <v>844</v>
      </c>
      <c r="C15" s="343"/>
      <c r="D15" s="343"/>
      <c r="E15" s="343"/>
      <c r="F15" s="343"/>
      <c r="G15" s="343"/>
      <c r="H15" s="343"/>
      <c r="I15" s="343"/>
      <c r="J15" s="300" t="s">
        <v>845</v>
      </c>
      <c r="K15" s="300" t="s">
        <v>850</v>
      </c>
      <c r="L15" s="301" t="s">
        <v>829</v>
      </c>
    </row>
    <row r="16" spans="2:12" ht="27" customHeight="1" x14ac:dyDescent="0.2">
      <c r="B16" s="344" t="s">
        <v>112</v>
      </c>
      <c r="C16" s="345"/>
      <c r="D16" s="345"/>
      <c r="E16" s="345"/>
      <c r="F16" s="345"/>
      <c r="G16" s="345"/>
      <c r="H16" s="345"/>
      <c r="I16" s="345"/>
      <c r="J16" s="302" t="s">
        <v>113</v>
      </c>
      <c r="K16" s="302" t="s">
        <v>114</v>
      </c>
      <c r="L16" s="303" t="s">
        <v>115</v>
      </c>
    </row>
    <row r="17" spans="2:12" ht="27" customHeight="1" x14ac:dyDescent="0.2">
      <c r="B17" s="342" t="s">
        <v>846</v>
      </c>
      <c r="C17" s="343"/>
      <c r="D17" s="343"/>
      <c r="E17" s="343"/>
      <c r="F17" s="343"/>
      <c r="G17" s="343"/>
      <c r="H17" s="343"/>
      <c r="I17" s="343"/>
      <c r="J17" s="300" t="s">
        <v>847</v>
      </c>
      <c r="K17" s="300" t="s">
        <v>839</v>
      </c>
      <c r="L17" s="301" t="s">
        <v>833</v>
      </c>
    </row>
    <row r="18" spans="2:12" ht="27" customHeight="1" x14ac:dyDescent="0.2">
      <c r="B18" s="344" t="s">
        <v>116</v>
      </c>
      <c r="C18" s="345"/>
      <c r="D18" s="345"/>
      <c r="E18" s="345"/>
      <c r="F18" s="345"/>
      <c r="G18" s="345"/>
      <c r="H18" s="345"/>
      <c r="I18" s="345"/>
      <c r="J18" s="302" t="s">
        <v>117</v>
      </c>
      <c r="K18" s="345" t="s">
        <v>118</v>
      </c>
      <c r="L18" s="346"/>
    </row>
    <row r="19" spans="2:12" ht="27" customHeight="1" thickBot="1" x14ac:dyDescent="0.25">
      <c r="B19" s="334" t="s">
        <v>848</v>
      </c>
      <c r="C19" s="335"/>
      <c r="D19" s="335"/>
      <c r="E19" s="335"/>
      <c r="F19" s="335"/>
      <c r="G19" s="335"/>
      <c r="H19" s="335"/>
      <c r="I19" s="335"/>
      <c r="J19" s="304" t="s">
        <v>835</v>
      </c>
      <c r="K19" s="335" t="s">
        <v>849</v>
      </c>
      <c r="L19" s="336"/>
    </row>
    <row r="20" spans="2:12" x14ac:dyDescent="0.2">
      <c r="B20" s="305"/>
      <c r="C20" s="305"/>
      <c r="D20" s="305"/>
      <c r="E20" s="305"/>
      <c r="F20" s="305"/>
      <c r="G20" s="305"/>
      <c r="H20" s="305"/>
      <c r="I20" s="305"/>
      <c r="J20" s="297"/>
      <c r="K20" s="297"/>
      <c r="L20" s="297"/>
    </row>
    <row r="21" spans="2:12" ht="15" thickBot="1" x14ac:dyDescent="0.25">
      <c r="B21" s="339" t="s">
        <v>119</v>
      </c>
      <c r="C21" s="339"/>
      <c r="D21" s="339"/>
      <c r="E21" s="339"/>
      <c r="F21" s="339"/>
      <c r="G21" s="339"/>
      <c r="H21" s="339"/>
      <c r="I21" s="339"/>
      <c r="J21" s="339"/>
      <c r="K21" s="339"/>
      <c r="L21" s="339"/>
    </row>
    <row r="22" spans="2:12" ht="27" customHeight="1" x14ac:dyDescent="0.2">
      <c r="B22" s="340" t="s">
        <v>104</v>
      </c>
      <c r="C22" s="341"/>
      <c r="D22" s="341"/>
      <c r="E22" s="341"/>
      <c r="F22" s="341"/>
      <c r="G22" s="341"/>
      <c r="H22" s="341"/>
      <c r="I22" s="341"/>
      <c r="J22" s="298" t="s">
        <v>105</v>
      </c>
      <c r="K22" s="298" t="s">
        <v>106</v>
      </c>
      <c r="L22" s="299"/>
    </row>
    <row r="23" spans="2:12" ht="27" customHeight="1" x14ac:dyDescent="0.2">
      <c r="B23" s="342" t="s">
        <v>823</v>
      </c>
      <c r="C23" s="343"/>
      <c r="D23" s="343"/>
      <c r="E23" s="343"/>
      <c r="F23" s="343"/>
      <c r="G23" s="343"/>
      <c r="H23" s="343"/>
      <c r="I23" s="343"/>
      <c r="J23" s="300" t="s">
        <v>824</v>
      </c>
      <c r="K23" s="300" t="s">
        <v>825</v>
      </c>
      <c r="L23" s="301"/>
    </row>
    <row r="24" spans="2:12" ht="27" customHeight="1" x14ac:dyDescent="0.2">
      <c r="B24" s="344" t="s">
        <v>108</v>
      </c>
      <c r="C24" s="345"/>
      <c r="D24" s="345"/>
      <c r="E24" s="345"/>
      <c r="F24" s="345"/>
      <c r="G24" s="345"/>
      <c r="H24" s="345"/>
      <c r="I24" s="345"/>
      <c r="J24" s="302" t="s">
        <v>109</v>
      </c>
      <c r="K24" s="302" t="s">
        <v>110</v>
      </c>
      <c r="L24" s="303" t="s">
        <v>111</v>
      </c>
    </row>
    <row r="25" spans="2:12" ht="27" customHeight="1" x14ac:dyDescent="0.2">
      <c r="B25" s="342" t="s">
        <v>826</v>
      </c>
      <c r="C25" s="343"/>
      <c r="D25" s="343"/>
      <c r="E25" s="343"/>
      <c r="F25" s="343"/>
      <c r="G25" s="343"/>
      <c r="H25" s="343"/>
      <c r="I25" s="343"/>
      <c r="J25" s="300" t="s">
        <v>827</v>
      </c>
      <c r="K25" s="300" t="s">
        <v>828</v>
      </c>
      <c r="L25" s="301" t="s">
        <v>829</v>
      </c>
    </row>
    <row r="26" spans="2:12" ht="27" customHeight="1" x14ac:dyDescent="0.2">
      <c r="B26" s="344" t="s">
        <v>112</v>
      </c>
      <c r="C26" s="345"/>
      <c r="D26" s="345"/>
      <c r="E26" s="345"/>
      <c r="F26" s="345"/>
      <c r="G26" s="345"/>
      <c r="H26" s="345"/>
      <c r="I26" s="345"/>
      <c r="J26" s="302" t="s">
        <v>113</v>
      </c>
      <c r="K26" s="302" t="s">
        <v>114</v>
      </c>
      <c r="L26" s="303" t="s">
        <v>115</v>
      </c>
    </row>
    <row r="27" spans="2:12" ht="27" customHeight="1" x14ac:dyDescent="0.2">
      <c r="B27" s="342" t="s">
        <v>830</v>
      </c>
      <c r="C27" s="343"/>
      <c r="D27" s="343"/>
      <c r="E27" s="343"/>
      <c r="F27" s="343"/>
      <c r="G27" s="343"/>
      <c r="H27" s="343"/>
      <c r="I27" s="343"/>
      <c r="J27" s="300" t="s">
        <v>831</v>
      </c>
      <c r="K27" s="300" t="s">
        <v>832</v>
      </c>
      <c r="L27" s="301" t="s">
        <v>833</v>
      </c>
    </row>
    <row r="28" spans="2:12" ht="27" customHeight="1" x14ac:dyDescent="0.2">
      <c r="B28" s="344" t="s">
        <v>116</v>
      </c>
      <c r="C28" s="345"/>
      <c r="D28" s="345"/>
      <c r="E28" s="345"/>
      <c r="F28" s="345"/>
      <c r="G28" s="345"/>
      <c r="H28" s="345"/>
      <c r="I28" s="345"/>
      <c r="J28" s="302" t="s">
        <v>117</v>
      </c>
      <c r="K28" s="345" t="s">
        <v>118</v>
      </c>
      <c r="L28" s="346"/>
    </row>
    <row r="29" spans="2:12" ht="27" customHeight="1" thickBot="1" x14ac:dyDescent="0.25">
      <c r="B29" s="334" t="s">
        <v>834</v>
      </c>
      <c r="C29" s="335"/>
      <c r="D29" s="335"/>
      <c r="E29" s="335"/>
      <c r="F29" s="335"/>
      <c r="G29" s="335"/>
      <c r="H29" s="335"/>
      <c r="I29" s="335"/>
      <c r="J29" s="304" t="s">
        <v>835</v>
      </c>
      <c r="K29" s="335" t="s">
        <v>836</v>
      </c>
      <c r="L29" s="336"/>
    </row>
    <row r="30" spans="2:12" x14ac:dyDescent="0.2">
      <c r="B30" s="306" t="s">
        <v>120</v>
      </c>
      <c r="C30" s="307"/>
      <c r="D30" s="307"/>
      <c r="E30" s="307"/>
      <c r="F30" s="307"/>
      <c r="G30" s="307"/>
      <c r="H30" s="307"/>
      <c r="I30" s="307"/>
      <c r="J30" s="307"/>
      <c r="K30" s="307"/>
      <c r="L30" s="307"/>
    </row>
    <row r="31" spans="2:12" ht="7.5" customHeight="1" x14ac:dyDescent="0.2">
      <c r="B31" s="306"/>
      <c r="C31" s="307"/>
      <c r="D31" s="307"/>
      <c r="E31" s="307"/>
      <c r="F31" s="307"/>
      <c r="G31" s="307"/>
      <c r="H31" s="307"/>
      <c r="I31" s="307"/>
      <c r="J31" s="307"/>
      <c r="K31" s="307"/>
      <c r="L31" s="307"/>
    </row>
    <row r="32" spans="2:12" ht="14.25" customHeight="1" x14ac:dyDescent="0.2">
      <c r="B32" s="347" t="s">
        <v>121</v>
      </c>
      <c r="C32" s="347"/>
      <c r="D32" s="347"/>
      <c r="E32" s="347"/>
      <c r="F32" s="347"/>
      <c r="G32" s="347"/>
      <c r="H32" s="347"/>
      <c r="I32" s="347"/>
      <c r="J32" s="347"/>
      <c r="K32" s="347"/>
      <c r="L32" s="347"/>
    </row>
    <row r="33" spans="2:12" ht="39" customHeight="1" x14ac:dyDescent="0.2">
      <c r="B33" s="348" t="s">
        <v>122</v>
      </c>
      <c r="C33" s="348"/>
      <c r="D33" s="348"/>
      <c r="E33" s="348"/>
      <c r="F33" s="348"/>
      <c r="G33" s="348"/>
      <c r="H33" s="348"/>
      <c r="I33" s="348"/>
      <c r="J33" s="348"/>
      <c r="K33" s="348"/>
      <c r="L33" s="348"/>
    </row>
    <row r="34" spans="2:12" s="310" customFormat="1" ht="34.5" customHeight="1" x14ac:dyDescent="0.2">
      <c r="B34" s="308"/>
      <c r="C34" s="309" t="s">
        <v>123</v>
      </c>
      <c r="D34" s="308"/>
      <c r="E34" s="350" t="s">
        <v>124</v>
      </c>
      <c r="F34" s="350"/>
      <c r="G34" s="350"/>
      <c r="H34" s="350"/>
      <c r="I34" s="350"/>
      <c r="J34" s="350"/>
      <c r="K34" s="350"/>
      <c r="L34" s="350"/>
    </row>
    <row r="35" spans="2:12" s="310" customFormat="1" ht="24.75" customHeight="1" x14ac:dyDescent="0.2">
      <c r="B35" s="308"/>
      <c r="C35" s="309" t="s">
        <v>123</v>
      </c>
      <c r="D35" s="308"/>
      <c r="E35" s="350" t="s">
        <v>125</v>
      </c>
      <c r="F35" s="350"/>
      <c r="G35" s="350"/>
      <c r="H35" s="350"/>
      <c r="I35" s="350"/>
      <c r="J35" s="350"/>
      <c r="K35" s="350"/>
      <c r="L35" s="350"/>
    </row>
    <row r="36" spans="2:12" s="310" customFormat="1" ht="34.5" customHeight="1" x14ac:dyDescent="0.2">
      <c r="B36" s="308"/>
      <c r="C36" s="309" t="s">
        <v>123</v>
      </c>
      <c r="D36" s="308"/>
      <c r="E36" s="350" t="s">
        <v>126</v>
      </c>
      <c r="F36" s="350"/>
      <c r="G36" s="350"/>
      <c r="H36" s="350"/>
      <c r="I36" s="350"/>
      <c r="J36" s="350"/>
      <c r="K36" s="350"/>
      <c r="L36" s="350"/>
    </row>
    <row r="37" spans="2:12" s="310" customFormat="1" ht="34.5" customHeight="1" x14ac:dyDescent="0.2">
      <c r="B37" s="308"/>
      <c r="C37" s="309" t="s">
        <v>123</v>
      </c>
      <c r="D37" s="308"/>
      <c r="E37" s="350" t="s">
        <v>127</v>
      </c>
      <c r="F37" s="350"/>
      <c r="G37" s="350"/>
      <c r="H37" s="350"/>
      <c r="I37" s="350"/>
      <c r="J37" s="350"/>
      <c r="K37" s="350"/>
      <c r="L37" s="350"/>
    </row>
    <row r="38" spans="2:12" s="310" customFormat="1" ht="34.5" customHeight="1" x14ac:dyDescent="0.2">
      <c r="B38" s="308"/>
      <c r="C38" s="309" t="s">
        <v>123</v>
      </c>
      <c r="D38" s="308"/>
      <c r="E38" s="350" t="s">
        <v>128</v>
      </c>
      <c r="F38" s="350"/>
      <c r="G38" s="350"/>
      <c r="H38" s="350"/>
      <c r="I38" s="350"/>
      <c r="J38" s="350"/>
      <c r="K38" s="350"/>
      <c r="L38" s="350"/>
    </row>
    <row r="39" spans="2:12" s="310" customFormat="1" ht="34.5" customHeight="1" x14ac:dyDescent="0.2">
      <c r="B39" s="308"/>
      <c r="C39" s="309" t="s">
        <v>123</v>
      </c>
      <c r="D39" s="308"/>
      <c r="E39" s="350" t="s">
        <v>129</v>
      </c>
      <c r="F39" s="350"/>
      <c r="G39" s="350"/>
      <c r="H39" s="350"/>
      <c r="I39" s="350"/>
      <c r="J39" s="350"/>
      <c r="K39" s="350"/>
      <c r="L39" s="350"/>
    </row>
    <row r="40" spans="2:12" s="310" customFormat="1" ht="78" customHeight="1" x14ac:dyDescent="0.2">
      <c r="B40" s="308"/>
      <c r="C40" s="309" t="s">
        <v>123</v>
      </c>
      <c r="D40" s="308"/>
      <c r="E40" s="350" t="s">
        <v>130</v>
      </c>
      <c r="F40" s="350"/>
      <c r="G40" s="350"/>
      <c r="H40" s="350"/>
      <c r="I40" s="350"/>
      <c r="J40" s="350"/>
      <c r="K40" s="350"/>
      <c r="L40" s="350"/>
    </row>
    <row r="41" spans="2:12" s="310" customFormat="1" ht="50.25" customHeight="1" x14ac:dyDescent="0.2">
      <c r="B41" s="308"/>
      <c r="C41" s="309" t="s">
        <v>123</v>
      </c>
      <c r="D41" s="308"/>
      <c r="E41" s="350" t="s">
        <v>131</v>
      </c>
      <c r="F41" s="350"/>
      <c r="G41" s="350"/>
      <c r="H41" s="350"/>
      <c r="I41" s="350"/>
      <c r="J41" s="350"/>
      <c r="K41" s="350"/>
      <c r="L41" s="350"/>
    </row>
    <row r="42" spans="2:12" s="313" customFormat="1" ht="22.5" customHeight="1" x14ac:dyDescent="0.2">
      <c r="B42" s="311" t="s">
        <v>132</v>
      </c>
      <c r="C42" s="311"/>
      <c r="D42" s="311"/>
      <c r="E42" s="311"/>
      <c r="F42" s="311"/>
      <c r="G42" s="311"/>
      <c r="H42" s="311"/>
      <c r="I42" s="311"/>
      <c r="J42" s="311"/>
      <c r="K42" s="311"/>
      <c r="L42" s="312" t="s">
        <v>133</v>
      </c>
    </row>
    <row r="43" spans="2:12" ht="7.5" customHeight="1" x14ac:dyDescent="0.2">
      <c r="B43" s="314"/>
      <c r="C43" s="314"/>
      <c r="D43" s="314"/>
      <c r="E43" s="314"/>
      <c r="F43" s="314"/>
      <c r="G43" s="314"/>
      <c r="H43" s="314"/>
      <c r="I43" s="314"/>
      <c r="J43" s="307"/>
      <c r="K43" s="307"/>
      <c r="L43" s="307"/>
    </row>
    <row r="44" spans="2:12" ht="14.25" customHeight="1" x14ac:dyDescent="0.2">
      <c r="B44" s="348" t="s">
        <v>134</v>
      </c>
      <c r="C44" s="348"/>
      <c r="D44" s="348"/>
      <c r="E44" s="348"/>
      <c r="F44" s="348"/>
      <c r="G44" s="348"/>
      <c r="H44" s="348"/>
      <c r="I44" s="348"/>
      <c r="J44" s="351">
        <f ca="1">TODAY()</f>
        <v>45938</v>
      </c>
      <c r="K44" s="349"/>
      <c r="L44" s="349"/>
    </row>
    <row r="45" spans="2:12" x14ac:dyDescent="0.2">
      <c r="B45" s="314"/>
      <c r="C45" s="314"/>
      <c r="D45" s="314"/>
      <c r="E45" s="314"/>
      <c r="F45" s="314"/>
      <c r="G45" s="314"/>
      <c r="H45" s="314"/>
      <c r="I45" s="314"/>
      <c r="J45" s="307"/>
      <c r="K45" s="307"/>
      <c r="L45" s="307"/>
    </row>
    <row r="46" spans="2:12" ht="14.25" customHeight="1" x14ac:dyDescent="0.2">
      <c r="B46" s="348" t="s">
        <v>135</v>
      </c>
      <c r="C46" s="348"/>
      <c r="D46" s="348"/>
      <c r="E46" s="348"/>
      <c r="F46" s="348"/>
      <c r="G46" s="348"/>
      <c r="H46" s="348"/>
      <c r="I46" s="348"/>
      <c r="J46" s="349" t="s">
        <v>837</v>
      </c>
      <c r="K46" s="349"/>
      <c r="L46" s="349"/>
    </row>
    <row r="47" spans="2:12" ht="14.25" customHeight="1" x14ac:dyDescent="0.2">
      <c r="B47" s="314"/>
      <c r="C47" s="314"/>
      <c r="D47" s="314"/>
      <c r="E47" s="314"/>
      <c r="F47" s="314"/>
      <c r="G47" s="314"/>
      <c r="H47" s="314"/>
      <c r="I47" s="314"/>
      <c r="J47" s="315"/>
      <c r="K47" s="315"/>
      <c r="L47" s="315"/>
    </row>
    <row r="48" spans="2:12" x14ac:dyDescent="0.2">
      <c r="B48" s="347" t="s">
        <v>136</v>
      </c>
      <c r="C48" s="347"/>
      <c r="D48" s="347"/>
      <c r="E48" s="347"/>
      <c r="F48" s="347"/>
      <c r="G48" s="347"/>
      <c r="H48" s="347"/>
      <c r="I48" s="347"/>
      <c r="J48" s="347"/>
      <c r="K48" s="347"/>
      <c r="L48" s="347"/>
    </row>
    <row r="49" spans="2:12" s="286" customFormat="1" ht="12" customHeight="1" x14ac:dyDescent="0.2">
      <c r="B49" s="353" t="s">
        <v>137</v>
      </c>
      <c r="C49" s="353"/>
      <c r="D49" s="353"/>
      <c r="E49" s="353"/>
      <c r="F49" s="353"/>
      <c r="G49" s="353"/>
      <c r="H49" s="353"/>
      <c r="I49" s="353"/>
      <c r="J49" s="353"/>
      <c r="K49" s="353"/>
      <c r="L49" s="353"/>
    </row>
    <row r="50" spans="2:12" s="286" customFormat="1" ht="25.5" customHeight="1" x14ac:dyDescent="0.2">
      <c r="B50" s="353" t="s">
        <v>138</v>
      </c>
      <c r="C50" s="353"/>
      <c r="D50" s="353"/>
      <c r="E50" s="353"/>
      <c r="F50" s="353"/>
      <c r="G50" s="353"/>
      <c r="H50" s="353"/>
      <c r="I50" s="353"/>
      <c r="J50" s="353"/>
      <c r="K50" s="354" t="s">
        <v>139</v>
      </c>
      <c r="L50" s="352"/>
    </row>
    <row r="51" spans="2:12" s="313" customFormat="1" ht="78" customHeight="1" x14ac:dyDescent="0.2">
      <c r="B51" s="355" t="s">
        <v>140</v>
      </c>
      <c r="C51" s="355"/>
      <c r="D51" s="355"/>
      <c r="E51" s="355"/>
      <c r="F51" s="355"/>
      <c r="G51" s="355"/>
      <c r="H51" s="355"/>
      <c r="I51" s="355"/>
      <c r="J51" s="355"/>
      <c r="K51" s="355"/>
      <c r="L51" s="355"/>
    </row>
    <row r="52" spans="2:12" s="313" customFormat="1" ht="22.5" customHeight="1" x14ac:dyDescent="0.2">
      <c r="B52" s="311" t="s">
        <v>141</v>
      </c>
      <c r="C52" s="311"/>
      <c r="D52" s="311"/>
      <c r="E52" s="311"/>
      <c r="F52" s="311"/>
      <c r="G52" s="311"/>
      <c r="H52" s="311"/>
      <c r="I52" s="311"/>
      <c r="J52" s="311"/>
      <c r="K52" s="311"/>
      <c r="L52" s="312" t="s">
        <v>133</v>
      </c>
    </row>
    <row r="53" spans="2:12" s="313" customFormat="1" ht="7.5" customHeight="1" x14ac:dyDescent="0.2">
      <c r="B53" s="311"/>
      <c r="C53" s="311"/>
      <c r="D53" s="311"/>
      <c r="E53" s="311"/>
      <c r="F53" s="311"/>
      <c r="G53" s="311"/>
      <c r="H53" s="311"/>
      <c r="I53" s="311"/>
      <c r="J53" s="311"/>
      <c r="K53" s="311"/>
      <c r="L53" s="316"/>
    </row>
    <row r="54" spans="2:12" s="313" customFormat="1" ht="13.5" customHeight="1" x14ac:dyDescent="0.2">
      <c r="B54" s="353" t="s">
        <v>142</v>
      </c>
      <c r="C54" s="353"/>
      <c r="D54" s="353"/>
      <c r="E54" s="353"/>
      <c r="F54" s="353"/>
      <c r="G54" s="353"/>
      <c r="H54" s="353"/>
      <c r="I54" s="353"/>
      <c r="J54" s="353"/>
      <c r="K54" s="353"/>
      <c r="L54" s="353"/>
    </row>
    <row r="55" spans="2:12" s="313" customFormat="1" ht="18.75" customHeight="1" x14ac:dyDescent="0.2">
      <c r="B55" s="352" t="s">
        <v>143</v>
      </c>
      <c r="C55" s="352"/>
      <c r="D55" s="352"/>
      <c r="E55" s="352"/>
      <c r="F55" s="352"/>
      <c r="G55" s="352"/>
      <c r="H55" s="352"/>
      <c r="I55" s="352"/>
      <c r="J55" s="352"/>
      <c r="K55" s="284" t="s">
        <v>144</v>
      </c>
      <c r="L55" s="284"/>
    </row>
    <row r="56" spans="2:12" s="310" customFormat="1" x14ac:dyDescent="0.2">
      <c r="B56" s="317"/>
      <c r="C56" s="317"/>
      <c r="D56" s="317"/>
      <c r="E56" s="317"/>
      <c r="F56" s="317"/>
      <c r="G56" s="317"/>
      <c r="H56" s="317"/>
      <c r="I56" s="317"/>
      <c r="J56" s="317"/>
      <c r="K56" s="317"/>
      <c r="L56" s="317"/>
    </row>
    <row r="57" spans="2:12" x14ac:dyDescent="0.2">
      <c r="B57" s="318" t="s">
        <v>145</v>
      </c>
    </row>
    <row r="58" spans="2:12" x14ac:dyDescent="0.2"/>
    <row r="78" x14ac:dyDescent="0.2"/>
  </sheetData>
  <sheetProtection password="DBC9" sheet="1" objects="1" scenarios="1"/>
  <mergeCells count="51">
    <mergeCell ref="B55:J55"/>
    <mergeCell ref="B48:L48"/>
    <mergeCell ref="B49:L49"/>
    <mergeCell ref="B50:J50"/>
    <mergeCell ref="K50:L50"/>
    <mergeCell ref="B51:L51"/>
    <mergeCell ref="B54:L54"/>
    <mergeCell ref="B46:I46"/>
    <mergeCell ref="J46:L46"/>
    <mergeCell ref="B33:L33"/>
    <mergeCell ref="E34:L34"/>
    <mergeCell ref="E35:L35"/>
    <mergeCell ref="E36:L36"/>
    <mergeCell ref="E37:L37"/>
    <mergeCell ref="E38:L38"/>
    <mergeCell ref="E39:L39"/>
    <mergeCell ref="E40:L40"/>
    <mergeCell ref="E41:L41"/>
    <mergeCell ref="B44:I44"/>
    <mergeCell ref="J44:L44"/>
    <mergeCell ref="B32:L32"/>
    <mergeCell ref="B21:L21"/>
    <mergeCell ref="B22:I22"/>
    <mergeCell ref="B23:I23"/>
    <mergeCell ref="B24:I24"/>
    <mergeCell ref="B25:I25"/>
    <mergeCell ref="B26:I26"/>
    <mergeCell ref="B27:I27"/>
    <mergeCell ref="B28:I28"/>
    <mergeCell ref="K28:L28"/>
    <mergeCell ref="B29:I29"/>
    <mergeCell ref="K29:L29"/>
    <mergeCell ref="B19:I19"/>
    <mergeCell ref="K19:L19"/>
    <mergeCell ref="K8:L8"/>
    <mergeCell ref="K9:L9"/>
    <mergeCell ref="B11:L11"/>
    <mergeCell ref="B12:I12"/>
    <mergeCell ref="B13:I13"/>
    <mergeCell ref="B14:I14"/>
    <mergeCell ref="B15:I15"/>
    <mergeCell ref="B16:I16"/>
    <mergeCell ref="B17:I17"/>
    <mergeCell ref="B18:I18"/>
    <mergeCell ref="K18:L18"/>
    <mergeCell ref="K7:L7"/>
    <mergeCell ref="B1:L1"/>
    <mergeCell ref="B3:L3"/>
    <mergeCell ref="B4:L4"/>
    <mergeCell ref="K5:L5"/>
    <mergeCell ref="K6:L6"/>
  </mergeCells>
  <dataValidations count="1">
    <dataValidation type="list" allowBlank="1" showInputMessage="1" showErrorMessage="1" sqref="L52:L53 L42" xr:uid="{00000000-0002-0000-0100-000000000000}">
      <formula1>"Yes,No"</formula1>
    </dataValidation>
  </dataValidations>
  <hyperlinks>
    <hyperlink ref="K50" r:id="rId1" xr:uid="{00000000-0004-0000-0100-000000000000}"/>
    <hyperlink ref="K55" r:id="rId2" xr:uid="{00000000-0004-0000-0100-000001000000}"/>
  </hyperlinks>
  <pageMargins left="0.19685039370078741" right="0.19685039370078741" top="0.35433070866141736" bottom="0.35433070866141736" header="0.31496062992125984" footer="0.31496062992125984"/>
  <pageSetup paperSize="9" scale="75" fitToHeight="0"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B25"/>
  <sheetViews>
    <sheetView zoomScaleNormal="100" workbookViewId="0">
      <pane ySplit="10" topLeftCell="A11" activePane="bottomLeft" state="frozen"/>
      <selection pane="bottomLeft" activeCell="L24" sqref="L24"/>
    </sheetView>
  </sheetViews>
  <sheetFormatPr defaultColWidth="9.140625" defaultRowHeight="12.4" customHeight="1" x14ac:dyDescent="0.2"/>
  <cols>
    <col min="1" max="1" width="7.7109375" style="234" customWidth="1"/>
    <col min="2" max="2" width="6.85546875" style="234" customWidth="1"/>
    <col min="3" max="4" width="7" style="235" customWidth="1"/>
    <col min="5" max="10" width="6.85546875" style="234" customWidth="1"/>
    <col min="11" max="11" width="24.28515625" style="234" customWidth="1"/>
    <col min="12" max="12" width="14.28515625" style="236" customWidth="1"/>
    <col min="13" max="13" width="9" style="234" customWidth="1"/>
    <col min="14" max="14" width="8.28515625" style="234" customWidth="1"/>
    <col min="15" max="15" width="7" style="234" customWidth="1"/>
    <col min="16" max="16" width="6.140625" style="234" customWidth="1"/>
    <col min="17" max="17" width="9.140625" style="234"/>
    <col min="18" max="18" width="24.7109375" style="234" customWidth="1"/>
    <col min="19" max="19" width="7.85546875" style="236" customWidth="1"/>
    <col min="20" max="20" width="7.85546875" style="234" customWidth="1"/>
    <col min="21" max="21" width="13.7109375" style="234" bestFit="1" customWidth="1"/>
    <col min="22" max="22" width="9.140625" style="234"/>
    <col min="23" max="23" width="11.5703125" style="234" customWidth="1"/>
    <col min="24" max="24" width="13.7109375" style="234" customWidth="1"/>
    <col min="25" max="26" width="13" style="234" customWidth="1"/>
    <col min="27" max="27" width="13.85546875" style="234" customWidth="1"/>
    <col min="28" max="28" width="20.28515625" style="234" customWidth="1"/>
    <col min="29" max="16384" width="9.140625" style="234"/>
  </cols>
  <sheetData>
    <row r="1" spans="1:28" s="40" customFormat="1" ht="32.25" x14ac:dyDescent="0.2">
      <c r="A1" s="35" t="str">
        <f>CODE!A1</f>
        <v>Woodland Property Name : Valley View Farm woods (1968113)</v>
      </c>
      <c r="B1" s="35"/>
      <c r="C1" s="36"/>
      <c r="D1" s="36"/>
      <c r="E1" s="35"/>
      <c r="F1" s="35"/>
      <c r="G1" s="35"/>
      <c r="H1" s="35"/>
      <c r="I1" s="35"/>
      <c r="J1" s="35"/>
      <c r="K1" s="35"/>
      <c r="L1" s="35"/>
      <c r="M1" s="35"/>
      <c r="N1" s="35"/>
      <c r="O1" s="35"/>
      <c r="P1" s="35"/>
      <c r="Q1" s="35"/>
      <c r="R1" s="37"/>
      <c r="S1" s="38"/>
      <c r="T1" s="39"/>
      <c r="U1" s="39"/>
      <c r="V1" s="39"/>
      <c r="W1" s="39"/>
      <c r="X1" s="39"/>
      <c r="Y1" s="39"/>
      <c r="Z1" s="39"/>
      <c r="AA1" s="39"/>
      <c r="AB1" s="39"/>
    </row>
    <row r="2" spans="1:28" s="40" customFormat="1" ht="4.5" customHeight="1" x14ac:dyDescent="0.2">
      <c r="A2" s="41"/>
      <c r="B2" s="41"/>
      <c r="C2" s="42"/>
      <c r="D2" s="42"/>
      <c r="E2" s="41"/>
      <c r="F2" s="41"/>
      <c r="G2" s="41"/>
      <c r="H2" s="41"/>
      <c r="I2" s="41"/>
      <c r="J2" s="41"/>
      <c r="K2" s="41"/>
      <c r="L2" s="43"/>
      <c r="M2" s="41"/>
      <c r="N2" s="41"/>
      <c r="O2" s="41"/>
      <c r="P2" s="41"/>
      <c r="Q2" s="41"/>
      <c r="R2" s="41"/>
      <c r="S2" s="38"/>
      <c r="T2" s="39"/>
      <c r="U2" s="39"/>
      <c r="V2" s="39"/>
      <c r="W2" s="39"/>
      <c r="X2" s="39"/>
      <c r="Y2" s="39"/>
      <c r="Z2" s="39"/>
      <c r="AA2" s="39"/>
      <c r="AB2" s="39"/>
    </row>
    <row r="3" spans="1:28" s="40" customFormat="1" ht="4.5" customHeight="1" thickBot="1" x14ac:dyDescent="0.25">
      <c r="A3" s="41"/>
      <c r="B3" s="41"/>
      <c r="C3" s="42"/>
      <c r="D3" s="42"/>
      <c r="E3" s="41"/>
      <c r="F3" s="41"/>
      <c r="G3" s="41"/>
      <c r="H3" s="41"/>
      <c r="I3" s="41"/>
      <c r="J3" s="41"/>
      <c r="K3" s="41"/>
      <c r="L3" s="43"/>
      <c r="M3" s="41"/>
      <c r="N3" s="41"/>
      <c r="O3" s="41"/>
      <c r="P3" s="41"/>
      <c r="Q3" s="41"/>
      <c r="R3" s="41"/>
      <c r="S3" s="38"/>
      <c r="T3" s="39"/>
      <c r="U3" s="39"/>
      <c r="V3" s="39"/>
      <c r="W3" s="39"/>
      <c r="X3" s="39"/>
      <c r="Y3" s="39"/>
      <c r="Z3" s="39"/>
      <c r="AA3" s="39"/>
      <c r="AB3" s="39"/>
    </row>
    <row r="4" spans="1:28" s="40" customFormat="1" ht="15" customHeight="1" x14ac:dyDescent="0.2">
      <c r="A4" s="368" t="s">
        <v>146</v>
      </c>
      <c r="B4" s="369"/>
      <c r="C4" s="369"/>
      <c r="D4" s="369"/>
      <c r="E4" s="369"/>
      <c r="F4" s="369"/>
      <c r="G4" s="369"/>
      <c r="H4" s="369"/>
      <c r="I4" s="369"/>
      <c r="J4" s="369"/>
      <c r="K4" s="369"/>
      <c r="L4" s="369"/>
      <c r="M4" s="369"/>
      <c r="N4" s="369"/>
      <c r="O4" s="369"/>
      <c r="P4" s="369"/>
      <c r="Q4" s="369"/>
      <c r="R4" s="369"/>
      <c r="S4" s="368" t="s">
        <v>147</v>
      </c>
      <c r="T4" s="369"/>
      <c r="U4" s="369"/>
      <c r="V4" s="369"/>
      <c r="W4" s="369"/>
      <c r="X4" s="369"/>
      <c r="Y4" s="369"/>
      <c r="Z4" s="369"/>
      <c r="AA4" s="369"/>
      <c r="AB4" s="373"/>
    </row>
    <row r="5" spans="1:28" s="40" customFormat="1" ht="15" customHeight="1" thickBot="1" x14ac:dyDescent="0.25">
      <c r="A5" s="370"/>
      <c r="B5" s="371"/>
      <c r="C5" s="371"/>
      <c r="D5" s="371"/>
      <c r="E5" s="371"/>
      <c r="F5" s="371"/>
      <c r="G5" s="371"/>
      <c r="H5" s="371"/>
      <c r="I5" s="371"/>
      <c r="J5" s="371"/>
      <c r="K5" s="371"/>
      <c r="L5" s="372"/>
      <c r="M5" s="372"/>
      <c r="N5" s="372"/>
      <c r="O5" s="372"/>
      <c r="P5" s="372"/>
      <c r="Q5" s="372"/>
      <c r="R5" s="372"/>
      <c r="S5" s="374"/>
      <c r="T5" s="372"/>
      <c r="U5" s="372"/>
      <c r="V5" s="372"/>
      <c r="W5" s="372"/>
      <c r="X5" s="372"/>
      <c r="Y5" s="372"/>
      <c r="Z5" s="372"/>
      <c r="AA5" s="372"/>
      <c r="AB5" s="375"/>
    </row>
    <row r="6" spans="1:28" s="40" customFormat="1" ht="25.5" customHeight="1" thickBot="1" x14ac:dyDescent="0.25">
      <c r="A6" s="44" t="s">
        <v>148</v>
      </c>
      <c r="B6" s="45"/>
      <c r="C6" s="46"/>
      <c r="D6" s="46"/>
      <c r="E6" s="47"/>
      <c r="F6" s="237"/>
      <c r="G6" s="237"/>
      <c r="H6" s="237"/>
      <c r="I6" s="237"/>
      <c r="J6" s="238"/>
      <c r="K6" s="239"/>
      <c r="L6" s="376" t="s">
        <v>149</v>
      </c>
      <c r="M6" s="376"/>
      <c r="N6" s="376"/>
      <c r="O6" s="376"/>
      <c r="P6" s="376"/>
      <c r="Q6" s="376"/>
      <c r="R6" s="376"/>
      <c r="S6" s="377" t="s">
        <v>149</v>
      </c>
      <c r="T6" s="376"/>
      <c r="U6" s="376"/>
      <c r="V6" s="376"/>
      <c r="W6" s="376"/>
      <c r="X6" s="376"/>
      <c r="Y6" s="376"/>
      <c r="Z6" s="376"/>
      <c r="AA6" s="376"/>
      <c r="AB6" s="378"/>
    </row>
    <row r="7" spans="1:28" s="40" customFormat="1" ht="12.75" customHeight="1" x14ac:dyDescent="0.2">
      <c r="A7" s="379" t="s">
        <v>150</v>
      </c>
      <c r="B7" s="381" t="s">
        <v>151</v>
      </c>
      <c r="C7" s="383" t="s">
        <v>152</v>
      </c>
      <c r="D7" s="383"/>
      <c r="E7" s="384" t="s">
        <v>153</v>
      </c>
      <c r="F7" s="385"/>
      <c r="G7" s="385"/>
      <c r="H7" s="385"/>
      <c r="I7" s="385"/>
      <c r="J7" s="386"/>
      <c r="K7" s="387" t="s">
        <v>154</v>
      </c>
      <c r="L7" s="389" t="s">
        <v>155</v>
      </c>
      <c r="M7" s="356" t="s">
        <v>156</v>
      </c>
      <c r="N7" s="359" t="s">
        <v>69</v>
      </c>
      <c r="O7" s="361" t="s">
        <v>157</v>
      </c>
      <c r="P7" s="362"/>
      <c r="Q7" s="359" t="s">
        <v>158</v>
      </c>
      <c r="R7" s="364" t="s">
        <v>25</v>
      </c>
      <c r="S7" s="366" t="s">
        <v>159</v>
      </c>
      <c r="T7" s="356" t="s">
        <v>160</v>
      </c>
      <c r="U7" s="356" t="s">
        <v>161</v>
      </c>
      <c r="V7" s="356" t="s">
        <v>162</v>
      </c>
      <c r="W7" s="356" t="s">
        <v>163</v>
      </c>
      <c r="X7" s="356" t="s">
        <v>164</v>
      </c>
      <c r="Y7" s="356" t="s">
        <v>165</v>
      </c>
      <c r="Z7" s="356" t="s">
        <v>166</v>
      </c>
      <c r="AA7" s="356" t="s">
        <v>167</v>
      </c>
      <c r="AB7" s="391" t="s">
        <v>25</v>
      </c>
    </row>
    <row r="8" spans="1:28" s="40" customFormat="1" ht="46.5" customHeight="1" thickBot="1" x14ac:dyDescent="0.25">
      <c r="A8" s="380"/>
      <c r="B8" s="382"/>
      <c r="C8" s="228" t="s">
        <v>168</v>
      </c>
      <c r="D8" s="228" t="s">
        <v>169</v>
      </c>
      <c r="E8" s="393" t="s">
        <v>170</v>
      </c>
      <c r="F8" s="394"/>
      <c r="G8" s="394"/>
      <c r="H8" s="394"/>
      <c r="I8" s="394"/>
      <c r="J8" s="395"/>
      <c r="K8" s="388"/>
      <c r="L8" s="390"/>
      <c r="M8" s="358"/>
      <c r="N8" s="360"/>
      <c r="O8" s="48" t="s">
        <v>171</v>
      </c>
      <c r="P8" s="48" t="s">
        <v>172</v>
      </c>
      <c r="Q8" s="363"/>
      <c r="R8" s="365"/>
      <c r="S8" s="367"/>
      <c r="T8" s="357"/>
      <c r="U8" s="357"/>
      <c r="V8" s="357"/>
      <c r="W8" s="357"/>
      <c r="X8" s="357"/>
      <c r="Y8" s="357"/>
      <c r="Z8" s="357"/>
      <c r="AA8" s="357"/>
      <c r="AB8" s="392"/>
    </row>
    <row r="9" spans="1:28" s="40" customFormat="1" ht="12.4" customHeight="1" x14ac:dyDescent="0.2">
      <c r="A9" s="140">
        <v>1</v>
      </c>
      <c r="B9" s="141" t="s">
        <v>173</v>
      </c>
      <c r="C9" s="142">
        <v>0.9</v>
      </c>
      <c r="D9" s="142">
        <f>C9*(1-15%)</f>
        <v>0.76500000000000001</v>
      </c>
      <c r="E9" s="143" t="s">
        <v>174</v>
      </c>
      <c r="F9" s="143" t="s">
        <v>175</v>
      </c>
      <c r="G9" s="143" t="s">
        <v>176</v>
      </c>
      <c r="H9" s="143" t="s">
        <v>177</v>
      </c>
      <c r="I9" s="143"/>
      <c r="J9" s="143"/>
      <c r="K9" s="144" t="s">
        <v>178</v>
      </c>
      <c r="L9" s="145" t="s">
        <v>179</v>
      </c>
      <c r="M9" s="146" t="s">
        <v>180</v>
      </c>
      <c r="N9" s="146"/>
      <c r="O9" s="147"/>
      <c r="P9" s="147"/>
      <c r="Q9" s="148" t="s">
        <v>181</v>
      </c>
      <c r="R9" s="149" t="s">
        <v>182</v>
      </c>
      <c r="S9" s="150" t="s">
        <v>183</v>
      </c>
      <c r="T9" s="151" t="s">
        <v>184</v>
      </c>
      <c r="U9" s="152" t="s">
        <v>185</v>
      </c>
      <c r="V9" s="152" t="s">
        <v>186</v>
      </c>
      <c r="W9" s="153" t="s">
        <v>187</v>
      </c>
      <c r="X9" s="152" t="s">
        <v>188</v>
      </c>
      <c r="Y9" s="152" t="s">
        <v>189</v>
      </c>
      <c r="Z9" s="154" t="s">
        <v>190</v>
      </c>
      <c r="AA9" s="154" t="s">
        <v>191</v>
      </c>
      <c r="AB9" s="155"/>
    </row>
    <row r="10" spans="1:28" s="40" customFormat="1" ht="12.4" customHeight="1" thickBot="1" x14ac:dyDescent="0.25">
      <c r="A10" s="156">
        <v>2</v>
      </c>
      <c r="B10" s="157" t="s">
        <v>173</v>
      </c>
      <c r="C10" s="158">
        <v>1.1499999999999999</v>
      </c>
      <c r="D10" s="158">
        <f>C10*(1-15%)</f>
        <v>0.97749999999999992</v>
      </c>
      <c r="E10" s="158" t="s">
        <v>192</v>
      </c>
      <c r="F10" s="158" t="s">
        <v>193</v>
      </c>
      <c r="G10" s="158"/>
      <c r="H10" s="158"/>
      <c r="I10" s="158"/>
      <c r="J10" s="158"/>
      <c r="K10" s="159" t="s">
        <v>194</v>
      </c>
      <c r="L10" s="160" t="s">
        <v>195</v>
      </c>
      <c r="M10" s="161" t="s">
        <v>196</v>
      </c>
      <c r="N10" s="161"/>
      <c r="O10" s="162"/>
      <c r="P10" s="162"/>
      <c r="Q10" s="159" t="s">
        <v>181</v>
      </c>
      <c r="R10" s="163" t="s">
        <v>182</v>
      </c>
      <c r="S10" s="164" t="s">
        <v>197</v>
      </c>
      <c r="T10" s="157" t="s">
        <v>198</v>
      </c>
      <c r="U10" s="157" t="s">
        <v>199</v>
      </c>
      <c r="V10" s="157" t="s">
        <v>200</v>
      </c>
      <c r="W10" s="165" t="s">
        <v>201</v>
      </c>
      <c r="X10" s="157" t="s">
        <v>202</v>
      </c>
      <c r="Y10" s="157" t="s">
        <v>67</v>
      </c>
      <c r="Z10" s="166" t="s">
        <v>203</v>
      </c>
      <c r="AA10" s="166" t="s">
        <v>202</v>
      </c>
      <c r="AB10" s="167" t="s">
        <v>204</v>
      </c>
    </row>
    <row r="11" spans="1:28" ht="12.4" customHeight="1" x14ac:dyDescent="0.2">
      <c r="A11" s="49">
        <v>538</v>
      </c>
      <c r="B11" s="49" t="s">
        <v>173</v>
      </c>
      <c r="C11" s="83">
        <v>0.26</v>
      </c>
      <c r="D11" s="83">
        <v>0.26</v>
      </c>
      <c r="E11" s="83" t="s">
        <v>368</v>
      </c>
      <c r="F11" s="83" t="s">
        <v>272</v>
      </c>
      <c r="G11" s="83" t="s">
        <v>565</v>
      </c>
      <c r="H11" s="83" t="s">
        <v>192</v>
      </c>
      <c r="I11" s="83" t="s">
        <v>546</v>
      </c>
      <c r="J11" s="83" t="s">
        <v>177</v>
      </c>
      <c r="K11" s="50" t="s">
        <v>178</v>
      </c>
      <c r="L11" s="51"/>
      <c r="M11" s="52"/>
      <c r="N11" s="52"/>
      <c r="O11" s="53"/>
      <c r="P11" s="53"/>
      <c r="Q11" s="54"/>
      <c r="R11" s="55" t="s">
        <v>911</v>
      </c>
      <c r="S11" s="56"/>
      <c r="T11" s="57"/>
      <c r="U11" s="58"/>
      <c r="V11" s="58"/>
      <c r="W11" s="58"/>
      <c r="X11" s="58"/>
      <c r="Y11" s="58"/>
      <c r="Z11" s="59"/>
      <c r="AA11" s="60"/>
      <c r="AB11" s="61"/>
    </row>
    <row r="12" spans="1:28" ht="12.4" customHeight="1" x14ac:dyDescent="0.2">
      <c r="A12" s="33">
        <v>538</v>
      </c>
      <c r="B12" s="31" t="s">
        <v>853</v>
      </c>
      <c r="C12" s="62">
        <v>0.59</v>
      </c>
      <c r="D12" s="62">
        <v>0.59</v>
      </c>
      <c r="E12" s="83" t="s">
        <v>193</v>
      </c>
      <c r="F12" s="83" t="s">
        <v>192</v>
      </c>
      <c r="G12" s="83" t="s">
        <v>269</v>
      </c>
      <c r="H12" s="83" t="s">
        <v>546</v>
      </c>
      <c r="I12" s="83" t="s">
        <v>368</v>
      </c>
      <c r="J12" s="83" t="s">
        <v>177</v>
      </c>
      <c r="K12" s="50"/>
      <c r="L12" s="63"/>
      <c r="M12" s="64"/>
      <c r="N12" s="64"/>
      <c r="O12" s="10"/>
      <c r="P12" s="10"/>
      <c r="Q12" s="10"/>
      <c r="R12" s="65" t="s">
        <v>900</v>
      </c>
      <c r="S12" s="66"/>
      <c r="T12" s="10"/>
      <c r="U12" s="10"/>
      <c r="V12" s="10"/>
      <c r="W12" s="10"/>
      <c r="X12" s="10"/>
      <c r="Y12" s="10"/>
      <c r="Z12" s="10"/>
      <c r="AA12" s="60"/>
      <c r="AB12" s="30"/>
    </row>
    <row r="13" spans="1:28" ht="12.4" customHeight="1" x14ac:dyDescent="0.2">
      <c r="A13" s="33">
        <v>538</v>
      </c>
      <c r="B13" s="31" t="s">
        <v>854</v>
      </c>
      <c r="C13" s="62">
        <v>0.5</v>
      </c>
      <c r="D13" s="62">
        <v>0.5</v>
      </c>
      <c r="E13" s="83" t="s">
        <v>368</v>
      </c>
      <c r="F13" s="83" t="s">
        <v>272</v>
      </c>
      <c r="G13" s="83" t="s">
        <v>565</v>
      </c>
      <c r="H13" s="83" t="s">
        <v>192</v>
      </c>
      <c r="I13" s="83" t="s">
        <v>546</v>
      </c>
      <c r="J13" s="83" t="s">
        <v>177</v>
      </c>
      <c r="K13" s="50" t="s">
        <v>178</v>
      </c>
      <c r="L13" s="63"/>
      <c r="M13" s="64"/>
      <c r="N13" s="64"/>
      <c r="O13" s="10"/>
      <c r="P13" s="10"/>
      <c r="Q13" s="10"/>
      <c r="R13" s="65" t="s">
        <v>898</v>
      </c>
      <c r="S13" s="66"/>
      <c r="T13" s="10"/>
      <c r="U13" s="10"/>
      <c r="V13" s="10">
        <v>154</v>
      </c>
      <c r="W13" s="10"/>
      <c r="X13" s="10"/>
      <c r="Y13" s="10"/>
      <c r="Z13" s="10"/>
      <c r="AA13" s="60"/>
      <c r="AB13" s="30"/>
    </row>
    <row r="14" spans="1:28" ht="12.4" customHeight="1" x14ac:dyDescent="0.2">
      <c r="A14" s="33">
        <v>1730</v>
      </c>
      <c r="B14" s="31" t="s">
        <v>173</v>
      </c>
      <c r="C14" s="62">
        <v>0.25</v>
      </c>
      <c r="D14" s="62">
        <v>0.25</v>
      </c>
      <c r="E14" s="83" t="s">
        <v>368</v>
      </c>
      <c r="F14" s="83" t="s">
        <v>192</v>
      </c>
      <c r="G14" s="83" t="s">
        <v>193</v>
      </c>
      <c r="H14" s="83" t="s">
        <v>272</v>
      </c>
      <c r="I14" s="83" t="s">
        <v>362</v>
      </c>
      <c r="J14" s="83" t="s">
        <v>177</v>
      </c>
      <c r="K14" s="50"/>
      <c r="L14" s="63"/>
      <c r="M14" s="64" t="s">
        <v>863</v>
      </c>
      <c r="N14" s="67"/>
      <c r="O14" s="60"/>
      <c r="P14" s="60"/>
      <c r="Q14" s="60"/>
      <c r="R14" s="60" t="s">
        <v>857</v>
      </c>
      <c r="S14" s="66">
        <v>50</v>
      </c>
      <c r="T14" s="10"/>
      <c r="U14" s="10"/>
      <c r="V14" s="10"/>
      <c r="W14" s="10"/>
      <c r="X14" s="10"/>
      <c r="Y14" s="10"/>
      <c r="Z14" s="60"/>
      <c r="AA14" s="60"/>
      <c r="AB14" s="30"/>
    </row>
    <row r="15" spans="1:28" ht="12" customHeight="1" x14ac:dyDescent="0.2">
      <c r="A15" s="33">
        <v>1730</v>
      </c>
      <c r="B15" s="31" t="s">
        <v>853</v>
      </c>
      <c r="C15" s="62">
        <v>0.2</v>
      </c>
      <c r="D15" s="62">
        <v>0.18</v>
      </c>
      <c r="E15" s="83" t="s">
        <v>368</v>
      </c>
      <c r="F15" s="83" t="s">
        <v>192</v>
      </c>
      <c r="G15" s="83" t="s">
        <v>193</v>
      </c>
      <c r="H15" s="83" t="s">
        <v>272</v>
      </c>
      <c r="I15" s="83" t="s">
        <v>362</v>
      </c>
      <c r="J15" s="83" t="s">
        <v>177</v>
      </c>
      <c r="K15" s="50"/>
      <c r="L15" s="63"/>
      <c r="M15" s="64"/>
      <c r="N15" s="67"/>
      <c r="O15" s="60"/>
      <c r="P15" s="60"/>
      <c r="Q15" s="60"/>
      <c r="R15" s="60" t="s">
        <v>858</v>
      </c>
      <c r="S15" s="66"/>
      <c r="T15" s="10"/>
      <c r="U15" s="10"/>
      <c r="V15" s="10"/>
      <c r="W15" s="10"/>
      <c r="X15" s="10"/>
      <c r="Y15" s="10"/>
      <c r="Z15" s="60"/>
      <c r="AA15" s="60"/>
      <c r="AB15" s="30"/>
    </row>
    <row r="16" spans="1:28" ht="12.4" customHeight="1" x14ac:dyDescent="0.2">
      <c r="A16" s="32">
        <v>1946</v>
      </c>
      <c r="B16" s="31"/>
      <c r="C16" s="62">
        <v>0.16</v>
      </c>
      <c r="D16" s="62">
        <v>0.16</v>
      </c>
      <c r="E16" s="83" t="s">
        <v>294</v>
      </c>
      <c r="F16" s="83" t="s">
        <v>193</v>
      </c>
      <c r="G16" s="83" t="s">
        <v>177</v>
      </c>
      <c r="H16" s="83"/>
      <c r="I16" s="83"/>
      <c r="J16" s="83"/>
      <c r="K16" s="50"/>
      <c r="L16" s="63"/>
      <c r="M16" s="64"/>
      <c r="N16" s="67"/>
      <c r="O16" s="60"/>
      <c r="P16" s="60"/>
      <c r="Q16" s="60"/>
      <c r="R16" s="60" t="s">
        <v>906</v>
      </c>
      <c r="S16" s="66"/>
      <c r="T16" s="10"/>
      <c r="U16" s="10"/>
      <c r="V16" s="10"/>
      <c r="W16" s="10"/>
      <c r="X16" s="10"/>
      <c r="Y16" s="10"/>
      <c r="Z16" s="60"/>
      <c r="AA16" s="60"/>
      <c r="AB16" s="30"/>
    </row>
    <row r="17" spans="1:28" ht="12.4" customHeight="1" x14ac:dyDescent="0.2">
      <c r="A17" s="32">
        <v>2225</v>
      </c>
      <c r="B17" s="31"/>
      <c r="C17" s="62">
        <v>0.48</v>
      </c>
      <c r="D17" s="62">
        <v>0.48</v>
      </c>
      <c r="E17" s="83" t="s">
        <v>481</v>
      </c>
      <c r="F17" s="83"/>
      <c r="G17" s="83"/>
      <c r="H17" s="83"/>
      <c r="I17" s="83"/>
      <c r="J17" s="83"/>
      <c r="K17" s="50"/>
      <c r="L17" s="63">
        <v>2001</v>
      </c>
      <c r="M17" s="64" t="s">
        <v>862</v>
      </c>
      <c r="N17" s="67" t="s">
        <v>892</v>
      </c>
      <c r="O17" s="60"/>
      <c r="P17" s="60"/>
      <c r="Q17" s="60"/>
      <c r="R17" s="60" t="s">
        <v>897</v>
      </c>
      <c r="S17" s="66">
        <v>25</v>
      </c>
      <c r="T17" s="10">
        <v>18</v>
      </c>
      <c r="U17" s="10">
        <v>14.2</v>
      </c>
      <c r="V17" s="10">
        <v>125</v>
      </c>
      <c r="W17" s="10"/>
      <c r="X17" s="10"/>
      <c r="Y17" s="10"/>
      <c r="Z17" s="60"/>
      <c r="AA17" s="60"/>
      <c r="AB17" s="30"/>
    </row>
    <row r="18" spans="1:28" ht="12.4" customHeight="1" x14ac:dyDescent="0.2">
      <c r="A18" s="32">
        <v>2840</v>
      </c>
      <c r="B18" s="31"/>
      <c r="C18" s="62">
        <v>1.2</v>
      </c>
      <c r="D18" s="62">
        <v>1.2</v>
      </c>
      <c r="E18" s="83" t="s">
        <v>368</v>
      </c>
      <c r="F18" s="83" t="s">
        <v>192</v>
      </c>
      <c r="G18" s="83" t="s">
        <v>193</v>
      </c>
      <c r="H18" s="83" t="s">
        <v>272</v>
      </c>
      <c r="I18" s="83" t="s">
        <v>362</v>
      </c>
      <c r="J18" s="83" t="s">
        <v>177</v>
      </c>
      <c r="K18" s="50" t="s">
        <v>855</v>
      </c>
      <c r="L18" s="63"/>
      <c r="M18" s="64" t="s">
        <v>863</v>
      </c>
      <c r="N18" s="67"/>
      <c r="O18" s="60"/>
      <c r="P18" s="60"/>
      <c r="Q18" s="60"/>
      <c r="R18" s="60" t="s">
        <v>918</v>
      </c>
      <c r="S18" s="66">
        <v>50</v>
      </c>
      <c r="T18" s="10"/>
      <c r="U18" s="10"/>
      <c r="V18" s="10">
        <v>154</v>
      </c>
      <c r="W18" s="10"/>
      <c r="X18" s="10"/>
      <c r="Y18" s="10"/>
      <c r="Z18" s="60"/>
      <c r="AA18" s="60"/>
      <c r="AB18" s="30" t="s">
        <v>899</v>
      </c>
    </row>
    <row r="19" spans="1:28" ht="12.4" customHeight="1" x14ac:dyDescent="0.2">
      <c r="A19" s="32">
        <v>4553</v>
      </c>
      <c r="B19" s="31"/>
      <c r="C19" s="62">
        <v>0.37</v>
      </c>
      <c r="D19" s="62">
        <v>0.37</v>
      </c>
      <c r="E19" s="83" t="s">
        <v>272</v>
      </c>
      <c r="F19" s="83" t="s">
        <v>193</v>
      </c>
      <c r="G19" s="83" t="s">
        <v>368</v>
      </c>
      <c r="H19" s="83" t="s">
        <v>192</v>
      </c>
      <c r="I19" s="83" t="s">
        <v>177</v>
      </c>
      <c r="J19" s="83"/>
      <c r="K19" s="50"/>
      <c r="L19" s="63"/>
      <c r="M19" s="64"/>
      <c r="N19" s="67"/>
      <c r="O19" s="60"/>
      <c r="P19" s="60"/>
      <c r="Q19" s="60"/>
      <c r="R19" s="60" t="s">
        <v>905</v>
      </c>
      <c r="S19" s="66"/>
      <c r="T19" s="10"/>
      <c r="U19" s="10"/>
      <c r="V19" s="10"/>
      <c r="W19" s="10"/>
      <c r="X19" s="10"/>
      <c r="Y19" s="10"/>
      <c r="Z19" s="60"/>
      <c r="AA19" s="60"/>
      <c r="AB19" s="30"/>
    </row>
    <row r="20" spans="1:28" ht="12.4" customHeight="1" x14ac:dyDescent="0.2">
      <c r="A20" s="32">
        <v>4932</v>
      </c>
      <c r="B20" s="31"/>
      <c r="C20" s="62">
        <v>1.39</v>
      </c>
      <c r="D20" s="62">
        <v>1.17</v>
      </c>
      <c r="E20" s="83" t="s">
        <v>481</v>
      </c>
      <c r="F20" s="83"/>
      <c r="G20" s="83"/>
      <c r="H20" s="83"/>
      <c r="I20" s="83"/>
      <c r="J20" s="83"/>
      <c r="K20" s="50"/>
      <c r="L20" s="68" t="s">
        <v>933</v>
      </c>
      <c r="M20" s="64" t="s">
        <v>862</v>
      </c>
      <c r="N20" s="67" t="s">
        <v>893</v>
      </c>
      <c r="O20" s="60"/>
      <c r="P20" s="60"/>
      <c r="Q20" s="60"/>
      <c r="R20" s="60"/>
      <c r="S20" s="66">
        <v>25</v>
      </c>
      <c r="T20" s="11"/>
      <c r="U20" s="10"/>
      <c r="V20" s="10">
        <v>155</v>
      </c>
      <c r="W20" s="10"/>
      <c r="X20" s="10"/>
      <c r="Y20" s="10"/>
      <c r="Z20" s="60"/>
      <c r="AA20" s="60"/>
      <c r="AB20" s="30"/>
    </row>
    <row r="21" spans="1:28" ht="12.4" customHeight="1" x14ac:dyDescent="0.2">
      <c r="A21" s="32">
        <v>6933</v>
      </c>
      <c r="B21" s="31"/>
      <c r="C21" s="62">
        <v>1.79</v>
      </c>
      <c r="D21" s="62">
        <v>1.37</v>
      </c>
      <c r="E21" s="83" t="s">
        <v>272</v>
      </c>
      <c r="F21" s="83" t="s">
        <v>193</v>
      </c>
      <c r="G21" s="83" t="s">
        <v>481</v>
      </c>
      <c r="H21" s="83" t="s">
        <v>177</v>
      </c>
      <c r="I21" s="83" t="s">
        <v>175</v>
      </c>
      <c r="J21" s="83" t="s">
        <v>176</v>
      </c>
      <c r="K21" s="50"/>
      <c r="L21" s="68" t="s">
        <v>934</v>
      </c>
      <c r="M21" s="64"/>
      <c r="N21" s="67"/>
      <c r="O21" s="60"/>
      <c r="P21" s="60"/>
      <c r="Q21" s="60"/>
      <c r="R21" s="60" t="s">
        <v>903</v>
      </c>
      <c r="S21" s="66">
        <v>15</v>
      </c>
      <c r="T21" s="11"/>
      <c r="U21" s="10"/>
      <c r="V21" s="10"/>
      <c r="W21" s="10"/>
      <c r="X21" s="10"/>
      <c r="Y21" s="10"/>
      <c r="Z21" s="60"/>
      <c r="AA21" s="60"/>
      <c r="AB21" s="30"/>
    </row>
    <row r="22" spans="1:28" ht="12" customHeight="1" x14ac:dyDescent="0.2">
      <c r="A22" s="32">
        <v>7142</v>
      </c>
      <c r="B22" s="31"/>
      <c r="C22" s="62">
        <v>0.06</v>
      </c>
      <c r="D22" s="62">
        <v>0.06</v>
      </c>
      <c r="E22" s="83" t="s">
        <v>193</v>
      </c>
      <c r="F22" s="83" t="s">
        <v>269</v>
      </c>
      <c r="G22" s="83" t="s">
        <v>192</v>
      </c>
      <c r="H22" s="83" t="s">
        <v>177</v>
      </c>
      <c r="I22" s="83"/>
      <c r="J22" s="83"/>
      <c r="K22" s="50"/>
      <c r="L22" s="68"/>
      <c r="M22" s="64"/>
      <c r="N22" s="67"/>
      <c r="O22" s="60"/>
      <c r="P22" s="60"/>
      <c r="Q22" s="60"/>
      <c r="R22" s="60" t="s">
        <v>904</v>
      </c>
      <c r="S22" s="66"/>
      <c r="T22" s="11"/>
      <c r="U22" s="10"/>
      <c r="V22" s="10"/>
      <c r="W22" s="10"/>
      <c r="X22" s="10"/>
      <c r="Y22" s="10"/>
      <c r="Z22" s="60"/>
      <c r="AA22" s="60"/>
      <c r="AB22" s="30"/>
    </row>
    <row r="23" spans="1:28" ht="12.4" customHeight="1" x14ac:dyDescent="0.2">
      <c r="A23" s="32">
        <v>8230</v>
      </c>
      <c r="B23" s="31" t="s">
        <v>173</v>
      </c>
      <c r="C23" s="62">
        <v>0.11</v>
      </c>
      <c r="D23" s="62">
        <v>0.1</v>
      </c>
      <c r="E23" s="83" t="s">
        <v>394</v>
      </c>
      <c r="F23" s="83" t="s">
        <v>368</v>
      </c>
      <c r="G23" s="83"/>
      <c r="H23" s="83"/>
      <c r="I23" s="83"/>
      <c r="J23" s="83"/>
      <c r="K23" s="50"/>
      <c r="L23" s="68" t="s">
        <v>935</v>
      </c>
      <c r="M23" s="64" t="s">
        <v>864</v>
      </c>
      <c r="N23" s="67"/>
      <c r="O23" s="60"/>
      <c r="P23" s="60"/>
      <c r="Q23" s="60"/>
      <c r="R23" s="60" t="s">
        <v>861</v>
      </c>
      <c r="S23" s="66">
        <v>15</v>
      </c>
      <c r="T23" s="11"/>
      <c r="U23" s="10"/>
      <c r="V23" s="10"/>
      <c r="W23" s="10"/>
      <c r="X23" s="10"/>
      <c r="Y23" s="10"/>
      <c r="Z23" s="60"/>
      <c r="AA23" s="60"/>
      <c r="AB23" s="30"/>
    </row>
    <row r="24" spans="1:28" ht="12.4" customHeight="1" x14ac:dyDescent="0.2">
      <c r="A24" s="32">
        <v>8230</v>
      </c>
      <c r="B24" s="31" t="s">
        <v>853</v>
      </c>
      <c r="C24" s="62">
        <v>0.46</v>
      </c>
      <c r="D24" s="62">
        <v>0.46</v>
      </c>
      <c r="E24" s="83" t="s">
        <v>481</v>
      </c>
      <c r="F24" s="83" t="s">
        <v>565</v>
      </c>
      <c r="G24" s="83" t="s">
        <v>177</v>
      </c>
      <c r="H24" s="83"/>
      <c r="I24" s="83"/>
      <c r="J24" s="83"/>
      <c r="K24" s="50"/>
      <c r="L24" s="68" t="s">
        <v>933</v>
      </c>
      <c r="M24" s="64" t="s">
        <v>862</v>
      </c>
      <c r="N24" s="67" t="s">
        <v>893</v>
      </c>
      <c r="O24" s="60"/>
      <c r="P24" s="60"/>
      <c r="Q24" s="60"/>
      <c r="R24" s="60" t="s">
        <v>902</v>
      </c>
      <c r="S24" s="66">
        <v>25</v>
      </c>
      <c r="T24" s="11"/>
      <c r="U24" s="10"/>
      <c r="V24" s="10">
        <v>125</v>
      </c>
      <c r="W24" s="10"/>
      <c r="X24" s="10"/>
      <c r="Y24" s="10"/>
      <c r="Z24" s="60"/>
      <c r="AA24" s="60"/>
      <c r="AB24" s="30" t="s">
        <v>901</v>
      </c>
    </row>
    <row r="25" spans="1:28" ht="12.4" customHeight="1" thickBot="1" x14ac:dyDescent="0.25">
      <c r="A25" s="69">
        <v>9325</v>
      </c>
      <c r="B25" s="70"/>
      <c r="C25" s="71">
        <v>0.37</v>
      </c>
      <c r="D25" s="71">
        <v>0.37</v>
      </c>
      <c r="E25" s="83" t="s">
        <v>481</v>
      </c>
      <c r="F25" s="83"/>
      <c r="G25" s="83"/>
      <c r="H25" s="83"/>
      <c r="I25" s="83"/>
      <c r="J25" s="83"/>
      <c r="K25" s="72"/>
      <c r="L25" s="73" t="s">
        <v>933</v>
      </c>
      <c r="M25" s="74" t="s">
        <v>862</v>
      </c>
      <c r="N25" s="75" t="s">
        <v>892</v>
      </c>
      <c r="O25" s="76"/>
      <c r="P25" s="76"/>
      <c r="Q25" s="76"/>
      <c r="R25" s="76" t="s">
        <v>859</v>
      </c>
      <c r="S25" s="77">
        <v>25</v>
      </c>
      <c r="T25" s="78"/>
      <c r="U25" s="79"/>
      <c r="V25" s="79">
        <v>125</v>
      </c>
      <c r="W25" s="79"/>
      <c r="X25" s="79"/>
      <c r="Y25" s="79"/>
      <c r="Z25" s="76"/>
      <c r="AA25" s="76"/>
      <c r="AB25" s="80" t="s">
        <v>860</v>
      </c>
    </row>
  </sheetData>
  <sheetProtection password="DBC9" sheet="1" objects="1" scenarios="1" insertRows="0" deleteRows="0" selectLockedCells="1"/>
  <mergeCells count="26">
    <mergeCell ref="A4:R5"/>
    <mergeCell ref="S4:AB5"/>
    <mergeCell ref="L6:R6"/>
    <mergeCell ref="S6:AB6"/>
    <mergeCell ref="A7:A8"/>
    <mergeCell ref="B7:B8"/>
    <mergeCell ref="C7:D7"/>
    <mergeCell ref="E7:J7"/>
    <mergeCell ref="K7:K8"/>
    <mergeCell ref="L7:L8"/>
    <mergeCell ref="Z7:Z8"/>
    <mergeCell ref="AA7:AA8"/>
    <mergeCell ref="AB7:AB8"/>
    <mergeCell ref="E8:J8"/>
    <mergeCell ref="T7:T8"/>
    <mergeCell ref="U7:U8"/>
    <mergeCell ref="V7:V8"/>
    <mergeCell ref="W7:W8"/>
    <mergeCell ref="X7:X8"/>
    <mergeCell ref="Y7:Y8"/>
    <mergeCell ref="M7:M8"/>
    <mergeCell ref="N7:N8"/>
    <mergeCell ref="O7:P7"/>
    <mergeCell ref="Q7:Q8"/>
    <mergeCell ref="R7:R8"/>
    <mergeCell ref="S7:S8"/>
  </mergeCells>
  <conditionalFormatting sqref="D11:D25">
    <cfRule type="expression" dxfId="93" priority="1">
      <formula>$D11&gt;$C11</formula>
    </cfRule>
  </conditionalFormatting>
  <dataValidations count="8">
    <dataValidation type="decimal" allowBlank="1" showErrorMessage="1" errorTitle="Incorrect Entry" error="You can only enter numeric information in this field._x000a_If you have entered a decimal, make sure you have used a fullstop._x000a__x000a_Please try again." promptTitle="Decimal Number" prompt="Only use numbers in this cell._x000a__x000a_These numbers can be decimal to 2 places." sqref="C9:D10" xr:uid="{00000000-0002-0000-0200-000003000000}">
      <formula1>0</formula1>
      <formula2>1000</formula2>
    </dataValidation>
    <dataValidation allowBlank="1" showInputMessage="1" prompt="Only use numbers in this cell to give the size in hectares_x000a__x000a_These numbers can be decimal to 2 places." sqref="C8:D8" xr:uid="{00000000-0002-0000-0200-000004000000}"/>
    <dataValidation allowBlank="1" showInputMessage="1" promptTitle="Numeric Value" prompt="Enter the numeric value of the compartment here." sqref="A7:A8" xr:uid="{00000000-0002-0000-0200-000005000000}"/>
    <dataValidation allowBlank="1" showInputMessage="1" showErrorMessage="1" promptTitle="Designation Examples" prompt="PAWS - Planted Ancient Woodland Site_x000a_ASNW - Ancient Semi-Natural Woodlands_x000a_TPO - Tree Presevation Order_x000a_SAM - Scheduled Ancient Monument_x000a_SSSI - Sites of Special Scientific Interest_x000a__x000a_Use a comma to seperate multiple options" sqref="K7:K8" xr:uid="{00000000-0002-0000-0200-000006000000}"/>
    <dataValidation type="list" allowBlank="1" sqref="E7:J7" xr:uid="{00000000-0002-0000-0200-000007000000}">
      <formula1>INDIRECT("tblSPL[AZ]")</formula1>
    </dataValidation>
    <dataValidation type="whole" allowBlank="1" showErrorMessage="1" errorTitle="Not a number" error="_x000a_You can only whole numbers in this cell. No decimals numbers." promptTitle="Enter Cpt Number" prompt="Only enter the cpt number in this cell." sqref="A9:A25" xr:uid="{00000000-0002-0000-0200-000000000000}">
      <formula1>1</formula1>
      <formula2>10000</formula2>
    </dataValidation>
    <dataValidation allowBlank="1" sqref="K11:K25" xr:uid="{00000000-0002-0000-0200-000001000000}"/>
    <dataValidation type="decimal" operator="greaterThan" allowBlank="1" showErrorMessage="1" errorTitle="Not a decimal number" error="You can only enter decimal numbers in this cell. It is formatted to show two decimal palces." promptTitle="Enter Cpt Number" prompt="Only enter the cpt number in this cell." sqref="C11:D25" xr:uid="{00000000-0002-0000-0200-000002000000}">
      <formula1>0</formula1>
    </dataValidation>
  </dataValidations>
  <pageMargins left="0.23622047244094491" right="0.23622047244094491" top="0.74803149606299213" bottom="0.74803149606299213" header="0.31496062992125984" footer="0.31496062992125984"/>
  <pageSetup paperSize="8" scale="7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8" id="{D70D9B3E-B2E6-4997-B267-B02587E6F0B4}">
            <xm:f>CODE!$B11&gt;=2</xm:f>
            <x14:dxf>
              <font>
                <b/>
                <i val="0"/>
                <color theme="8" tint="-0.499984740745262"/>
              </font>
              <fill>
                <patternFill>
                  <bgColor theme="8" tint="0.79998168889431442"/>
                </patternFill>
              </fill>
            </x14:dxf>
          </x14:cfRule>
          <xm:sqref>A11:B20</xm:sqref>
        </x14:conditionalFormatting>
        <x14:conditionalFormatting xmlns:xm="http://schemas.microsoft.com/office/excel/2006/main">
          <x14:cfRule type="expression" priority="178" id="{D70D9B3E-B2E6-4997-B267-B02587E6F0B4}">
            <xm:f>CODE!$B22&gt;=2</xm:f>
            <x14:dxf>
              <font>
                <b/>
                <i val="0"/>
                <color theme="8" tint="-0.499984740745262"/>
              </font>
              <fill>
                <patternFill>
                  <bgColor theme="8" tint="0.79998168889431442"/>
                </patternFill>
              </fill>
            </x14:dxf>
          </x14:cfRule>
          <xm:sqref>A21:B24</xm:sqref>
        </x14:conditionalFormatting>
        <x14:conditionalFormatting xmlns:xm="http://schemas.microsoft.com/office/excel/2006/main">
          <x14:cfRule type="expression" priority="112" id="{D70D9B3E-B2E6-4997-B267-B02587E6F0B4}">
            <xm:f>CODE!$B1000&gt;=2</xm:f>
            <x14:dxf>
              <font>
                <b/>
                <i val="0"/>
                <color theme="8" tint="-0.499984740745262"/>
              </font>
              <fill>
                <patternFill>
                  <bgColor theme="8" tint="0.79998168889431442"/>
                </patternFill>
              </fill>
            </x14:dxf>
          </x14:cfRule>
          <xm:sqref>A25:B25</xm:sqref>
        </x14:conditionalFormatting>
        <x14:conditionalFormatting xmlns:xm="http://schemas.microsoft.com/office/excel/2006/main">
          <x14:cfRule type="expression" priority="7" id="{E1679A7C-82BF-472D-976A-C0E655E59A55}">
            <xm:f>AND($E11&lt;&gt;"",$E11&lt;&gt;IFERROR(VLOOKUP($E11,'Species List'!$A:$A,1,FALSE),0))</xm:f>
            <x14:dxf>
              <font>
                <color auto="1"/>
              </font>
              <fill>
                <patternFill patternType="solid">
                  <bgColor rgb="FFFFFF00"/>
                </patternFill>
              </fill>
            </x14:dxf>
          </x14:cfRule>
          <xm:sqref>E11:E25</xm:sqref>
        </x14:conditionalFormatting>
        <x14:conditionalFormatting xmlns:xm="http://schemas.microsoft.com/office/excel/2006/main">
          <x14:cfRule type="expression" priority="6" id="{B1A7B4C5-CEEB-4291-AF74-877C048C064C}">
            <xm:f>AND($F11&lt;&gt;"",$F11&lt;&gt;IFERROR(VLOOKUP($F11,'Species List'!$A:$A,1,FALSE),0))</xm:f>
            <x14:dxf>
              <fill>
                <patternFill>
                  <bgColor rgb="FFFFFF00"/>
                </patternFill>
              </fill>
            </x14:dxf>
          </x14:cfRule>
          <xm:sqref>F11:F25</xm:sqref>
        </x14:conditionalFormatting>
        <x14:conditionalFormatting xmlns:xm="http://schemas.microsoft.com/office/excel/2006/main">
          <x14:cfRule type="expression" priority="5" id="{50C0B2F8-AD5F-4F6B-A171-295B61718BB3}">
            <xm:f>AND($G11&lt;&gt;"",$G11&lt;&gt;IFERROR(VLOOKUP($G11,'Species List'!$A:$A,1,FALSE),0))</xm:f>
            <x14:dxf>
              <fill>
                <patternFill>
                  <bgColor rgb="FFFFFF00"/>
                </patternFill>
              </fill>
            </x14:dxf>
          </x14:cfRule>
          <xm:sqref>G11:G25</xm:sqref>
        </x14:conditionalFormatting>
        <x14:conditionalFormatting xmlns:xm="http://schemas.microsoft.com/office/excel/2006/main">
          <x14:cfRule type="expression" priority="4" id="{EB2322F1-DD2C-4F3F-BD2C-FAB3C6A02B41}">
            <xm:f>AND($H11&lt;&gt;"",$H11&lt;&gt;IFERROR(VLOOKUP($H11,'Species List'!$A:$A,1,FALSE),0))</xm:f>
            <x14:dxf>
              <fill>
                <patternFill>
                  <bgColor rgb="FFFFFF00"/>
                </patternFill>
              </fill>
            </x14:dxf>
          </x14:cfRule>
          <xm:sqref>H11:H25</xm:sqref>
        </x14:conditionalFormatting>
        <x14:conditionalFormatting xmlns:xm="http://schemas.microsoft.com/office/excel/2006/main">
          <x14:cfRule type="expression" priority="3" id="{B27933E9-7791-431F-B218-325B224B1931}">
            <xm:f>AND($I11&lt;&gt;"",$I11&lt;&gt;IFERROR(VLOOKUP($I11,'Species List'!$A:$A,1,FALSE),0))</xm:f>
            <x14:dxf>
              <fill>
                <patternFill>
                  <bgColor rgb="FFFFFF00"/>
                </patternFill>
              </fill>
            </x14:dxf>
          </x14:cfRule>
          <xm:sqref>I11:I25</xm:sqref>
        </x14:conditionalFormatting>
        <x14:conditionalFormatting xmlns:xm="http://schemas.microsoft.com/office/excel/2006/main">
          <x14:cfRule type="expression" priority="2" id="{9C4D792C-A657-4135-81FC-4F7EB09B3F8C}">
            <xm:f>AND($J11&lt;&gt;"",$J11&lt;&gt;IFERROR(VLOOKUP($J11,'Species List'!$A:$A,1,FALSE),0))</xm:f>
            <x14:dxf>
              <fill>
                <patternFill>
                  <bgColor rgb="FFFFFF00"/>
                </patternFill>
              </fill>
            </x14:dxf>
          </x14:cfRule>
          <xm:sqref>J11:J25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L28"/>
  <sheetViews>
    <sheetView zoomScaleNormal="100" workbookViewId="0">
      <pane xSplit="6" ySplit="10" topLeftCell="G11" activePane="bottomRight" state="frozen"/>
      <selection pane="topRight" activeCell="G1" sqref="G1"/>
      <selection pane="bottomLeft" activeCell="A11" sqref="A11"/>
      <selection pane="bottomRight" activeCell="G28" sqref="G28"/>
    </sheetView>
  </sheetViews>
  <sheetFormatPr defaultColWidth="9.140625" defaultRowHeight="12.75" x14ac:dyDescent="0.2"/>
  <cols>
    <col min="1" max="1" width="8.140625" style="242" customWidth="1"/>
    <col min="2" max="2" width="7.28515625" style="240" customWidth="1"/>
    <col min="3" max="3" width="7.7109375" style="240" customWidth="1"/>
    <col min="4" max="4" width="8.140625" style="240" customWidth="1"/>
    <col min="5" max="5" width="18.7109375" style="240" customWidth="1"/>
    <col min="6" max="6" width="10.85546875" style="240" customWidth="1"/>
    <col min="7" max="7" width="9.42578125" style="240" customWidth="1"/>
    <col min="8" max="8" width="8" style="240" customWidth="1"/>
    <col min="9" max="9" width="6.5703125" style="240" customWidth="1"/>
    <col min="10" max="10" width="6" style="240" customWidth="1"/>
    <col min="11" max="11" width="6.42578125" style="240" customWidth="1"/>
    <col min="12" max="12" width="6.28515625" style="240" customWidth="1"/>
    <col min="13" max="13" width="6.140625" style="240" customWidth="1"/>
    <col min="14" max="14" width="5.85546875" style="240" customWidth="1"/>
    <col min="15" max="15" width="9.42578125" style="240" customWidth="1"/>
    <col min="16" max="16" width="10.140625" style="240" customWidth="1"/>
    <col min="17" max="17" width="12" style="240" customWidth="1"/>
    <col min="18" max="18" width="50.7109375" style="240" customWidth="1"/>
    <col min="19" max="19" width="9.5703125" style="240" customWidth="1"/>
    <col min="20" max="20" width="8.85546875" style="241" customWidth="1"/>
    <col min="21" max="21" width="6.5703125" style="240" customWidth="1"/>
    <col min="22" max="22" width="5.85546875" style="240" customWidth="1"/>
    <col min="23" max="23" width="6" style="240" customWidth="1"/>
    <col min="24" max="24" width="5.140625" style="240" customWidth="1"/>
    <col min="25" max="25" width="6.42578125" style="240" customWidth="1"/>
    <col min="26" max="26" width="5.140625" style="240" customWidth="1"/>
    <col min="27" max="27" width="6.42578125" style="240" customWidth="1"/>
    <col min="28" max="28" width="5.42578125" style="240" customWidth="1"/>
    <col min="29" max="29" width="6.28515625" style="240" customWidth="1"/>
    <col min="30" max="30" width="5.5703125" style="240" customWidth="1"/>
    <col min="31" max="31" width="6.28515625" style="240" customWidth="1"/>
    <col min="32" max="32" width="5.5703125" style="240" customWidth="1"/>
    <col min="33" max="33" width="21.42578125" style="240" customWidth="1"/>
    <col min="34" max="34" width="17.7109375" style="240" customWidth="1"/>
    <col min="35" max="35" width="16.28515625" style="240" customWidth="1"/>
    <col min="36" max="36" width="24.140625" style="240" bestFit="1" customWidth="1"/>
    <col min="37" max="16384" width="9.140625" style="240"/>
  </cols>
  <sheetData>
    <row r="1" spans="1:38" s="1" customFormat="1" ht="30.75" customHeight="1" x14ac:dyDescent="0.35">
      <c r="A1" s="87" t="str">
        <f>CODE!A1</f>
        <v>Woodland Property Name : Valley View Farm woods (1968113)</v>
      </c>
      <c r="C1" s="85"/>
      <c r="D1" s="85"/>
      <c r="E1" s="85"/>
      <c r="F1" s="85"/>
      <c r="G1" s="85"/>
      <c r="H1" s="85"/>
      <c r="I1" s="85"/>
      <c r="J1" s="85"/>
      <c r="K1" s="85"/>
      <c r="L1" s="85"/>
      <c r="M1" s="85"/>
      <c r="N1" s="85"/>
      <c r="O1" s="85"/>
      <c r="P1" s="85"/>
      <c r="Q1" s="85"/>
      <c r="R1" s="85"/>
      <c r="T1" s="5"/>
    </row>
    <row r="2" spans="1:38" s="1" customFormat="1" ht="3" customHeight="1" x14ac:dyDescent="0.2">
      <c r="A2" s="2"/>
      <c r="C2" s="85"/>
      <c r="D2" s="85"/>
      <c r="E2" s="85"/>
      <c r="F2" s="85"/>
      <c r="G2" s="85"/>
      <c r="H2" s="85"/>
      <c r="I2" s="85"/>
      <c r="J2" s="85"/>
      <c r="K2" s="85"/>
      <c r="L2" s="85"/>
      <c r="M2" s="85"/>
      <c r="N2" s="85"/>
      <c r="O2" s="85"/>
      <c r="P2" s="85"/>
      <c r="Q2" s="85"/>
      <c r="R2" s="85"/>
      <c r="T2" s="5"/>
    </row>
    <row r="3" spans="1:38" s="1" customFormat="1" ht="2.25" customHeight="1" thickBot="1" x14ac:dyDescent="0.25">
      <c r="A3" s="2"/>
      <c r="C3" s="86"/>
      <c r="D3" s="86"/>
      <c r="E3" s="86"/>
      <c r="F3" s="86"/>
      <c r="G3" s="86"/>
      <c r="H3" s="86"/>
      <c r="I3" s="86"/>
      <c r="J3" s="86"/>
      <c r="K3" s="86"/>
      <c r="L3" s="86"/>
      <c r="M3" s="86"/>
      <c r="N3" s="86"/>
      <c r="O3" s="86"/>
      <c r="P3" s="86"/>
      <c r="Q3" s="86"/>
      <c r="R3" s="86"/>
      <c r="T3" s="5"/>
    </row>
    <row r="4" spans="1:38" s="1" customFormat="1" ht="12.75" customHeight="1" x14ac:dyDescent="0.2">
      <c r="A4" s="429" t="s">
        <v>205</v>
      </c>
      <c r="B4" s="430"/>
      <c r="C4" s="430"/>
      <c r="D4" s="430"/>
      <c r="E4" s="430"/>
      <c r="F4" s="431"/>
      <c r="G4" s="407" t="s">
        <v>206</v>
      </c>
      <c r="H4" s="408"/>
      <c r="I4" s="17"/>
      <c r="J4" s="17"/>
      <c r="K4" s="229"/>
      <c r="L4" s="229"/>
      <c r="M4" s="229"/>
      <c r="N4" s="229"/>
      <c r="O4" s="229"/>
      <c r="P4" s="229"/>
      <c r="Q4" s="229"/>
      <c r="R4" s="15"/>
      <c r="S4" s="398" t="s">
        <v>207</v>
      </c>
      <c r="T4" s="399"/>
      <c r="U4" s="399"/>
      <c r="V4" s="399"/>
      <c r="W4" s="399"/>
      <c r="X4" s="399"/>
      <c r="Y4" s="399"/>
      <c r="Z4" s="399"/>
      <c r="AA4" s="399"/>
      <c r="AB4" s="399"/>
      <c r="AC4" s="399"/>
      <c r="AD4" s="399"/>
      <c r="AE4" s="399"/>
      <c r="AF4" s="399"/>
      <c r="AG4" s="399"/>
      <c r="AH4" s="399"/>
      <c r="AI4" s="400"/>
      <c r="AJ4" s="19" t="s">
        <v>208</v>
      </c>
    </row>
    <row r="5" spans="1:38" s="1" customFormat="1" ht="17.25" customHeight="1" x14ac:dyDescent="0.2">
      <c r="A5" s="432"/>
      <c r="B5" s="433"/>
      <c r="C5" s="433"/>
      <c r="D5" s="433"/>
      <c r="E5" s="433"/>
      <c r="F5" s="434"/>
      <c r="G5" s="409"/>
      <c r="H5" s="410"/>
      <c r="I5" s="230"/>
      <c r="J5" s="230"/>
      <c r="K5" s="230"/>
      <c r="L5" s="230"/>
      <c r="M5" s="230"/>
      <c r="N5" s="230"/>
      <c r="O5" s="230"/>
      <c r="P5" s="230"/>
      <c r="Q5" s="230"/>
      <c r="R5" s="16"/>
      <c r="S5" s="401"/>
      <c r="T5" s="402"/>
      <c r="U5" s="402"/>
      <c r="V5" s="402"/>
      <c r="W5" s="402"/>
      <c r="X5" s="402"/>
      <c r="Y5" s="402"/>
      <c r="Z5" s="402"/>
      <c r="AA5" s="402"/>
      <c r="AB5" s="402"/>
      <c r="AC5" s="402"/>
      <c r="AD5" s="402"/>
      <c r="AE5" s="402"/>
      <c r="AF5" s="402"/>
      <c r="AG5" s="402"/>
      <c r="AH5" s="402"/>
      <c r="AI5" s="403"/>
      <c r="AJ5" s="18"/>
    </row>
    <row r="6" spans="1:38" s="1" customFormat="1" ht="13.5" customHeight="1" thickBot="1" x14ac:dyDescent="0.25">
      <c r="A6" s="435"/>
      <c r="B6" s="436"/>
      <c r="C6" s="436"/>
      <c r="D6" s="436"/>
      <c r="E6" s="436"/>
      <c r="F6" s="437"/>
      <c r="G6" s="422" t="s">
        <v>209</v>
      </c>
      <c r="H6" s="423"/>
      <c r="I6" s="423"/>
      <c r="J6" s="423"/>
      <c r="K6" s="423"/>
      <c r="L6" s="423"/>
      <c r="M6" s="423"/>
      <c r="N6" s="423"/>
      <c r="O6" s="423"/>
      <c r="P6" s="423"/>
      <c r="Q6" s="423"/>
      <c r="R6" s="424"/>
      <c r="S6" s="404"/>
      <c r="T6" s="405"/>
      <c r="U6" s="405"/>
      <c r="V6" s="405"/>
      <c r="W6" s="405"/>
      <c r="X6" s="405"/>
      <c r="Y6" s="405"/>
      <c r="Z6" s="405"/>
      <c r="AA6" s="405"/>
      <c r="AB6" s="405"/>
      <c r="AC6" s="405"/>
      <c r="AD6" s="405"/>
      <c r="AE6" s="405"/>
      <c r="AF6" s="405"/>
      <c r="AG6" s="405"/>
      <c r="AH6" s="405"/>
      <c r="AI6" s="406"/>
      <c r="AJ6" s="18"/>
    </row>
    <row r="7" spans="1:38" s="1" customFormat="1" ht="38.25" customHeight="1" x14ac:dyDescent="0.2">
      <c r="A7" s="444" t="s">
        <v>150</v>
      </c>
      <c r="B7" s="446" t="s">
        <v>151</v>
      </c>
      <c r="C7" s="417" t="s">
        <v>152</v>
      </c>
      <c r="D7" s="417"/>
      <c r="E7" s="448" t="s">
        <v>210</v>
      </c>
      <c r="F7" s="448" t="s">
        <v>211</v>
      </c>
      <c r="G7" s="426" t="s">
        <v>212</v>
      </c>
      <c r="H7" s="417" t="s">
        <v>213</v>
      </c>
      <c r="I7" s="438" t="s">
        <v>170</v>
      </c>
      <c r="J7" s="439"/>
      <c r="K7" s="439"/>
      <c r="L7" s="439"/>
      <c r="M7" s="439"/>
      <c r="N7" s="440"/>
      <c r="O7" s="417" t="s">
        <v>214</v>
      </c>
      <c r="P7" s="417" t="s">
        <v>215</v>
      </c>
      <c r="Q7" s="417" t="s">
        <v>216</v>
      </c>
      <c r="R7" s="420" t="s">
        <v>217</v>
      </c>
      <c r="S7" s="413" t="s">
        <v>218</v>
      </c>
      <c r="T7" s="415" t="s">
        <v>219</v>
      </c>
      <c r="U7" s="417" t="s">
        <v>220</v>
      </c>
      <c r="V7" s="417"/>
      <c r="W7" s="417"/>
      <c r="X7" s="417"/>
      <c r="Y7" s="417"/>
      <c r="Z7" s="417"/>
      <c r="AA7" s="417"/>
      <c r="AB7" s="417"/>
      <c r="AC7" s="417"/>
      <c r="AD7" s="417"/>
      <c r="AE7" s="417"/>
      <c r="AF7" s="417"/>
      <c r="AG7" s="418" t="s">
        <v>221</v>
      </c>
      <c r="AH7" s="418" t="s">
        <v>222</v>
      </c>
      <c r="AI7" s="411" t="s">
        <v>223</v>
      </c>
      <c r="AJ7" s="396" t="s">
        <v>224</v>
      </c>
    </row>
    <row r="8" spans="1:38" s="1" customFormat="1" ht="22.5" customHeight="1" thickBot="1" x14ac:dyDescent="0.25">
      <c r="A8" s="445"/>
      <c r="B8" s="447"/>
      <c r="C8" s="34" t="s">
        <v>168</v>
      </c>
      <c r="D8" s="34" t="s">
        <v>169</v>
      </c>
      <c r="E8" s="449"/>
      <c r="F8" s="449"/>
      <c r="G8" s="427"/>
      <c r="H8" s="428"/>
      <c r="I8" s="441"/>
      <c r="J8" s="442"/>
      <c r="K8" s="442"/>
      <c r="L8" s="442"/>
      <c r="M8" s="442"/>
      <c r="N8" s="443"/>
      <c r="O8" s="425"/>
      <c r="P8" s="425"/>
      <c r="Q8" s="425"/>
      <c r="R8" s="421"/>
      <c r="S8" s="414"/>
      <c r="T8" s="416"/>
      <c r="U8" s="84" t="s">
        <v>225</v>
      </c>
      <c r="V8" s="84" t="s">
        <v>226</v>
      </c>
      <c r="W8" s="84" t="s">
        <v>225</v>
      </c>
      <c r="X8" s="84" t="s">
        <v>226</v>
      </c>
      <c r="Y8" s="84" t="s">
        <v>225</v>
      </c>
      <c r="Z8" s="84" t="s">
        <v>226</v>
      </c>
      <c r="AA8" s="84" t="s">
        <v>225</v>
      </c>
      <c r="AB8" s="84" t="s">
        <v>226</v>
      </c>
      <c r="AC8" s="84" t="s">
        <v>225</v>
      </c>
      <c r="AD8" s="84" t="s">
        <v>226</v>
      </c>
      <c r="AE8" s="84" t="s">
        <v>225</v>
      </c>
      <c r="AF8" s="84" t="s">
        <v>226</v>
      </c>
      <c r="AG8" s="419"/>
      <c r="AH8" s="419"/>
      <c r="AI8" s="412"/>
      <c r="AJ8" s="397"/>
    </row>
    <row r="9" spans="1:38" s="1" customFormat="1" x14ac:dyDescent="0.2">
      <c r="A9" s="168">
        <v>1</v>
      </c>
      <c r="B9" s="141" t="s">
        <v>173</v>
      </c>
      <c r="C9" s="142">
        <v>0.9</v>
      </c>
      <c r="D9" s="142">
        <v>0.76500000000000001</v>
      </c>
      <c r="E9" s="184" t="s">
        <v>227</v>
      </c>
      <c r="F9" s="169" t="s">
        <v>178</v>
      </c>
      <c r="G9" s="170">
        <v>0.75</v>
      </c>
      <c r="H9" s="147" t="s">
        <v>228</v>
      </c>
      <c r="I9" s="142" t="str">
        <f>IF('Sub-Cpt Record'!E9&lt;&gt;"",'Sub-Cpt Record'!E9,"")</f>
        <v>JL</v>
      </c>
      <c r="J9" s="142" t="str">
        <f>IF('Sub-Cpt Record'!F9&lt;&gt;"",'Sub-Cpt Record'!F9,"")</f>
        <v>SS</v>
      </c>
      <c r="K9" s="142" t="str">
        <f>IF('Sub-Cpt Record'!G9&lt;&gt;"",'Sub-Cpt Record'!G9,"")</f>
        <v>MC</v>
      </c>
      <c r="L9" s="147"/>
      <c r="M9" s="147" t="str">
        <f>IF('Sub-Cpt Record'!I9&lt;&gt;"",'Sub-Cpt Record'!I9,"")</f>
        <v/>
      </c>
      <c r="N9" s="147" t="str">
        <f>IF('Sub-Cpt Record'!I9&lt;&gt;"",'Sub-Cpt Record'!I9,"")</f>
        <v/>
      </c>
      <c r="O9" s="147">
        <v>175</v>
      </c>
      <c r="P9" s="147"/>
      <c r="Q9" s="147" t="s">
        <v>229</v>
      </c>
      <c r="R9" s="171"/>
      <c r="S9" s="170">
        <v>0.75</v>
      </c>
      <c r="T9" s="147">
        <v>15</v>
      </c>
      <c r="U9" s="142" t="s">
        <v>192</v>
      </c>
      <c r="V9" s="147">
        <v>70</v>
      </c>
      <c r="W9" s="142" t="s">
        <v>230</v>
      </c>
      <c r="X9" s="147">
        <v>15</v>
      </c>
      <c r="Y9" s="142"/>
      <c r="Z9" s="147"/>
      <c r="AA9" s="147"/>
      <c r="AB9" s="147"/>
      <c r="AC9" s="147"/>
      <c r="AD9" s="147"/>
      <c r="AE9" s="147"/>
      <c r="AF9" s="147"/>
      <c r="AG9" s="147">
        <v>100</v>
      </c>
      <c r="AH9" s="148">
        <v>1250</v>
      </c>
      <c r="AI9" s="172">
        <v>0</v>
      </c>
      <c r="AJ9" s="173" t="s">
        <v>231</v>
      </c>
      <c r="AK9" s="5"/>
      <c r="AL9" s="5"/>
    </row>
    <row r="10" spans="1:38" s="1" customFormat="1" ht="13.5" thickBot="1" x14ac:dyDescent="0.25">
      <c r="A10" s="174">
        <v>2</v>
      </c>
      <c r="B10" s="175" t="s">
        <v>173</v>
      </c>
      <c r="C10" s="176">
        <v>1.1499999999999999</v>
      </c>
      <c r="D10" s="176">
        <v>0.97749999999999992</v>
      </c>
      <c r="E10" s="176" t="s">
        <v>232</v>
      </c>
      <c r="F10" s="177" t="s">
        <v>194</v>
      </c>
      <c r="G10" s="178">
        <v>1</v>
      </c>
      <c r="H10" s="162" t="s">
        <v>45</v>
      </c>
      <c r="I10" s="158" t="str">
        <f>IF('Sub-Cpt Record'!E10&lt;&gt;"",'Sub-Cpt Record'!E10,"")</f>
        <v>OK</v>
      </c>
      <c r="J10" s="158" t="str">
        <f>IF('Sub-Cpt Record'!F10&lt;&gt;"",'Sub-Cpt Record'!F10,"")</f>
        <v>AH</v>
      </c>
      <c r="K10" s="158" t="str">
        <f>IF('Sub-Cpt Record'!G10&lt;&gt;"",'Sub-Cpt Record'!G10,"")</f>
        <v/>
      </c>
      <c r="L10" s="162" t="str">
        <f>IF('Sub-Cpt Record'!H10&lt;&gt;"",'Sub-Cpt Record'!H10,"")</f>
        <v/>
      </c>
      <c r="M10" s="162" t="str">
        <f>IF('Sub-Cpt Record'!I10&lt;&gt;"",'Sub-Cpt Record'!I10,"")</f>
        <v/>
      </c>
      <c r="N10" s="162" t="str">
        <f>IF('Sub-Cpt Record'!I10&lt;&gt;"",'Sub-Cpt Record'!I10,"")</f>
        <v/>
      </c>
      <c r="O10" s="162"/>
      <c r="P10" s="162">
        <v>15</v>
      </c>
      <c r="Q10" s="162"/>
      <c r="R10" s="179"/>
      <c r="S10" s="180" t="s">
        <v>233</v>
      </c>
      <c r="T10" s="162"/>
      <c r="U10" s="158"/>
      <c r="V10" s="162"/>
      <c r="W10" s="158"/>
      <c r="X10" s="162"/>
      <c r="Y10" s="158"/>
      <c r="Z10" s="162"/>
      <c r="AA10" s="162"/>
      <c r="AB10" s="162"/>
      <c r="AC10" s="162"/>
      <c r="AD10" s="162"/>
      <c r="AE10" s="162"/>
      <c r="AF10" s="162"/>
      <c r="AG10" s="162">
        <v>0</v>
      </c>
      <c r="AH10" s="159"/>
      <c r="AI10" s="166"/>
      <c r="AJ10" s="181"/>
      <c r="AK10" s="5"/>
      <c r="AL10" s="5"/>
    </row>
    <row r="11" spans="1:38" x14ac:dyDescent="0.2">
      <c r="A11" s="243">
        <f>'Sub-Cpt Record'!A11</f>
        <v>538</v>
      </c>
      <c r="B11" s="244" t="str">
        <f>IF(ISBLANK('Sub-Cpt Record'!B11),"",'Sub-Cpt Record'!B11)</f>
        <v>a</v>
      </c>
      <c r="C11" s="245">
        <f>'Sub-Cpt Record'!C11</f>
        <v>0.26</v>
      </c>
      <c r="D11" s="245">
        <f>'Sub-Cpt Record'!D11</f>
        <v>0.26</v>
      </c>
      <c r="E11" s="245" t="str">
        <f>_xlfn.CONCAT('Sub-Cpt Record'!E11," ",'Sub-Cpt Record'!F11," ",'Sub-Cpt Record'!G11," ",'Sub-Cpt Record'!H11," ",'Sub-Cpt Record'!I11," ",'Sub-Cpt Record'!J11)</f>
        <v>HAZ BI SY OK SC MB</v>
      </c>
      <c r="F11" s="246" t="str">
        <f>IF(ISBLANK('Sub-Cpt Record'!K11),"",'Sub-Cpt Record'!K11)</f>
        <v>PAWS</v>
      </c>
      <c r="G11" s="7"/>
      <c r="H11" s="12"/>
      <c r="I11" s="319"/>
      <c r="J11" s="9"/>
      <c r="K11" s="9"/>
      <c r="L11" s="9"/>
      <c r="M11" s="9"/>
      <c r="N11" s="9"/>
      <c r="O11" s="115"/>
      <c r="P11" s="115"/>
      <c r="Q11" s="20"/>
      <c r="R11" s="21"/>
      <c r="S11" s="22"/>
      <c r="T11" s="118"/>
      <c r="U11" s="14"/>
      <c r="V11" s="23"/>
      <c r="W11" s="14"/>
      <c r="X11" s="23"/>
      <c r="Y11" s="14"/>
      <c r="Z11" s="23"/>
      <c r="AA11" s="14"/>
      <c r="AB11" s="23"/>
      <c r="AC11" s="14"/>
      <c r="AD11" s="23"/>
      <c r="AE11" s="14"/>
      <c r="AF11" s="23"/>
      <c r="AG11" s="247" t="str">
        <f t="shared" ref="AG11:AG28" si="0">IF(SUM(T11,V11,X11,Z11,AB11,AD11,AF11)&lt;&gt;0,SUM(T11,V11,X11,Z11,AB11,AD11,AF11),"")</f>
        <v/>
      </c>
      <c r="AH11" s="231"/>
      <c r="AI11" s="116"/>
      <c r="AJ11" s="88"/>
      <c r="AL11" s="241"/>
    </row>
    <row r="12" spans="1:38" x14ac:dyDescent="0.2">
      <c r="A12" s="248">
        <f>'Sub-Cpt Record'!A12</f>
        <v>538</v>
      </c>
      <c r="B12" s="249" t="str">
        <f>IF(ISBLANK('Sub-Cpt Record'!B12),"",'Sub-Cpt Record'!B12)</f>
        <v>b</v>
      </c>
      <c r="C12" s="250">
        <f>'Sub-Cpt Record'!C12</f>
        <v>0.59</v>
      </c>
      <c r="D12" s="250">
        <f>'Sub-Cpt Record'!D12</f>
        <v>0.59</v>
      </c>
      <c r="E12" s="250" t="str">
        <f>_xlfn.CONCAT('Sub-Cpt Record'!E12," ",'Sub-Cpt Record'!F12," ",'Sub-Cpt Record'!G12," ",'Sub-Cpt Record'!H12," ",'Sub-Cpt Record'!I12," ",'Sub-Cpt Record'!J12)</f>
        <v>AH OK BE SC HAZ MB</v>
      </c>
      <c r="F12" s="251" t="str">
        <f>IF(ISBLANK('Sub-Cpt Record'!K12),"",'Sub-Cpt Record'!K12)</f>
        <v/>
      </c>
      <c r="G12" s="8">
        <f>D12*0.5</f>
        <v>0.29499999999999998</v>
      </c>
      <c r="H12" s="9" t="s">
        <v>82</v>
      </c>
      <c r="I12" s="9" t="str">
        <f>'Sub-Cpt Record'!E12</f>
        <v>AH</v>
      </c>
      <c r="J12" s="9"/>
      <c r="K12" s="9" t="str">
        <f>'Sub-Cpt Record'!G12</f>
        <v>BE</v>
      </c>
      <c r="L12" s="9" t="str">
        <f>'Sub-Cpt Record'!H12</f>
        <v>SC</v>
      </c>
      <c r="M12" s="9" t="str">
        <f>'Sub-Cpt Record'!I12</f>
        <v>HAZ</v>
      </c>
      <c r="N12" s="9" t="str">
        <f>'Sub-Cpt Record'!J12</f>
        <v>MB</v>
      </c>
      <c r="O12" s="24"/>
      <c r="P12" s="24">
        <f>ROUND(G12*50*0.3,0)</f>
        <v>4</v>
      </c>
      <c r="Q12" s="25" t="s">
        <v>914</v>
      </c>
      <c r="R12" s="26" t="s">
        <v>915</v>
      </c>
      <c r="S12" s="22"/>
      <c r="T12" s="119"/>
      <c r="U12" s="9"/>
      <c r="V12" s="24"/>
      <c r="W12" s="9"/>
      <c r="X12" s="24"/>
      <c r="Y12" s="9"/>
      <c r="Z12" s="24"/>
      <c r="AA12" s="9"/>
      <c r="AB12" s="24"/>
      <c r="AC12" s="9"/>
      <c r="AD12" s="24"/>
      <c r="AE12" s="9"/>
      <c r="AF12" s="24"/>
      <c r="AG12" s="247" t="str">
        <f t="shared" si="0"/>
        <v/>
      </c>
      <c r="AH12" s="231"/>
      <c r="AI12" s="117"/>
      <c r="AJ12" s="27"/>
      <c r="AL12" s="241"/>
    </row>
    <row r="13" spans="1:38" x14ac:dyDescent="0.2">
      <c r="A13" s="248">
        <f>'Sub-Cpt Record'!A13</f>
        <v>538</v>
      </c>
      <c r="B13" s="249" t="str">
        <f>IF(ISBLANK('Sub-Cpt Record'!B13),"",'Sub-Cpt Record'!B13)</f>
        <v>c</v>
      </c>
      <c r="C13" s="250">
        <f>'Sub-Cpt Record'!C13</f>
        <v>0.5</v>
      </c>
      <c r="D13" s="250">
        <f>'Sub-Cpt Record'!D13</f>
        <v>0.5</v>
      </c>
      <c r="E13" s="250" t="str">
        <f>_xlfn.CONCAT('Sub-Cpt Record'!E13," ",'Sub-Cpt Record'!F13," ",'Sub-Cpt Record'!G13," ",'Sub-Cpt Record'!H13," ",'Sub-Cpt Record'!I13," ",'Sub-Cpt Record'!J13)</f>
        <v>HAZ BI SY OK SC MB</v>
      </c>
      <c r="F13" s="251" t="str">
        <f>IF(ISBLANK('Sub-Cpt Record'!K13),"",'Sub-Cpt Record'!K13)</f>
        <v>PAWS</v>
      </c>
      <c r="G13" s="8">
        <f>D13*0.5</f>
        <v>0.25</v>
      </c>
      <c r="H13" s="9" t="s">
        <v>82</v>
      </c>
      <c r="I13" s="9" t="str">
        <f>'Sub-Cpt Record'!E13</f>
        <v>HAZ</v>
      </c>
      <c r="J13" s="9" t="str">
        <f>'Sub-Cpt Record'!F13</f>
        <v>BI</v>
      </c>
      <c r="K13" s="9" t="str">
        <f>'Sub-Cpt Record'!G13</f>
        <v>SY</v>
      </c>
      <c r="L13" s="9" t="str">
        <f>'Sub-Cpt Record'!H13</f>
        <v>OK</v>
      </c>
      <c r="M13" s="9" t="str">
        <f>'Sub-Cpt Record'!I13</f>
        <v>SC</v>
      </c>
      <c r="N13" s="9" t="str">
        <f>'Sub-Cpt Record'!J13</f>
        <v>MB</v>
      </c>
      <c r="O13" s="24"/>
      <c r="P13" s="24">
        <f>ROUND('Sub-Cpt Record'!V13*G13*0.3,0)</f>
        <v>12</v>
      </c>
      <c r="Q13" s="25" t="s">
        <v>866</v>
      </c>
      <c r="R13" s="26" t="s">
        <v>909</v>
      </c>
      <c r="S13" s="22"/>
      <c r="T13" s="119"/>
      <c r="U13" s="9"/>
      <c r="V13" s="24"/>
      <c r="W13" s="9"/>
      <c r="X13" s="24"/>
      <c r="Y13" s="9"/>
      <c r="Z13" s="24"/>
      <c r="AA13" s="9"/>
      <c r="AB13" s="24"/>
      <c r="AC13" s="9"/>
      <c r="AD13" s="24"/>
      <c r="AE13" s="9"/>
      <c r="AF13" s="24"/>
      <c r="AG13" s="247" t="str">
        <f t="shared" si="0"/>
        <v/>
      </c>
      <c r="AH13" s="231"/>
      <c r="AI13" s="117"/>
      <c r="AJ13" s="27"/>
      <c r="AL13" s="241"/>
    </row>
    <row r="14" spans="1:38" x14ac:dyDescent="0.2">
      <c r="A14" s="248">
        <f>'Sub-Cpt Record'!A13</f>
        <v>538</v>
      </c>
      <c r="B14" s="249" t="str">
        <f>IF(ISBLANK('Sub-Cpt Record'!B13),"",'Sub-Cpt Record'!B13)</f>
        <v>c</v>
      </c>
      <c r="C14" s="250">
        <f>'Sub-Cpt Record'!C13</f>
        <v>0.5</v>
      </c>
      <c r="D14" s="250">
        <f>'Sub-Cpt Record'!D13</f>
        <v>0.5</v>
      </c>
      <c r="E14" s="250" t="str">
        <f>_xlfn.CONCAT('Sub-Cpt Record'!E13," ",'Sub-Cpt Record'!F13," ",'Sub-Cpt Record'!G13," ",'Sub-Cpt Record'!H13," ",'Sub-Cpt Record'!I13," ",'Sub-Cpt Record'!J13)</f>
        <v>HAZ BI SY OK SC MB</v>
      </c>
      <c r="F14" s="251" t="str">
        <f>IF(ISBLANK('Sub-Cpt Record'!K13),"",'Sub-Cpt Record'!K13)</f>
        <v>PAWS</v>
      </c>
      <c r="G14" s="8">
        <f>D14*0.25</f>
        <v>0.125</v>
      </c>
      <c r="H14" s="9" t="s">
        <v>47</v>
      </c>
      <c r="I14" s="319" t="str">
        <f>'Sub-Cpt Record'!E13</f>
        <v>HAZ</v>
      </c>
      <c r="J14" s="319" t="str">
        <f>'Sub-Cpt Record'!F13</f>
        <v>BI</v>
      </c>
      <c r="K14" s="319" t="str">
        <f>'Sub-Cpt Record'!G13</f>
        <v>SY</v>
      </c>
      <c r="L14" s="319" t="str">
        <f>'Sub-Cpt Record'!H13</f>
        <v>OK</v>
      </c>
      <c r="M14" s="319" t="str">
        <f>'Sub-Cpt Record'!I13</f>
        <v>SC</v>
      </c>
      <c r="N14" s="319" t="str">
        <f>'Sub-Cpt Record'!J13</f>
        <v>MB</v>
      </c>
      <c r="O14" s="24"/>
      <c r="P14" s="24">
        <f>ROUND(115*G14,0)</f>
        <v>14</v>
      </c>
      <c r="Q14" s="25" t="s">
        <v>866</v>
      </c>
      <c r="R14" s="26" t="s">
        <v>908</v>
      </c>
      <c r="S14" s="22">
        <f>G14</f>
        <v>0.125</v>
      </c>
      <c r="T14" s="119">
        <v>20</v>
      </c>
      <c r="U14" s="9" t="s">
        <v>368</v>
      </c>
      <c r="V14" s="24">
        <v>40</v>
      </c>
      <c r="W14" s="9" t="s">
        <v>272</v>
      </c>
      <c r="X14" s="24">
        <v>20</v>
      </c>
      <c r="Y14" s="9" t="s">
        <v>177</v>
      </c>
      <c r="Z14" s="24">
        <v>20</v>
      </c>
      <c r="AA14" s="9"/>
      <c r="AB14" s="24"/>
      <c r="AC14" s="9"/>
      <c r="AD14" s="24"/>
      <c r="AE14" s="9"/>
      <c r="AF14" s="24"/>
      <c r="AG14" s="247">
        <f t="shared" ref="AG14" si="1">IF(SUM(T14,V14,X14,Z14,AB14,AD14,AF14)&lt;&gt;0,SUM(T14,V14,X14,Z14,AB14,AD14,AF14),"")</f>
        <v>100</v>
      </c>
      <c r="AH14" s="231">
        <v>1100</v>
      </c>
      <c r="AI14" s="117"/>
      <c r="AJ14" s="27" t="s">
        <v>681</v>
      </c>
      <c r="AL14" s="241"/>
    </row>
    <row r="15" spans="1:38" x14ac:dyDescent="0.2">
      <c r="A15" s="248">
        <f>'Sub-Cpt Record'!A14</f>
        <v>1730</v>
      </c>
      <c r="B15" s="249" t="str">
        <f>IF(ISBLANK('Sub-Cpt Record'!B14),"",'Sub-Cpt Record'!B14)</f>
        <v>a</v>
      </c>
      <c r="C15" s="250">
        <f>'Sub-Cpt Record'!C14</f>
        <v>0.25</v>
      </c>
      <c r="D15" s="250">
        <f>'Sub-Cpt Record'!D14</f>
        <v>0.25</v>
      </c>
      <c r="E15" s="250" t="str">
        <f>_xlfn.CONCAT('Sub-Cpt Record'!E14," ",'Sub-Cpt Record'!F14," ",'Sub-Cpt Record'!G14," ",'Sub-Cpt Record'!H14," ",'Sub-Cpt Record'!I14," ",'Sub-Cpt Record'!J14)</f>
        <v>HAZ OK AH BI GWL MB</v>
      </c>
      <c r="F15" s="251" t="str">
        <f>IF(ISBLANK('Sub-Cpt Record'!K14),"",'Sub-Cpt Record'!K14)</f>
        <v/>
      </c>
      <c r="G15" s="8"/>
      <c r="H15" s="9"/>
      <c r="I15" s="9"/>
      <c r="J15" s="9"/>
      <c r="K15" s="9"/>
      <c r="L15" s="9"/>
      <c r="M15" s="9"/>
      <c r="N15" s="9"/>
      <c r="O15" s="24"/>
      <c r="P15" s="24"/>
      <c r="Q15" s="25"/>
      <c r="R15" s="26"/>
      <c r="S15" s="22"/>
      <c r="T15" s="119"/>
      <c r="U15" s="9"/>
      <c r="V15" s="24"/>
      <c r="W15" s="9"/>
      <c r="X15" s="24"/>
      <c r="Y15" s="9"/>
      <c r="Z15" s="24"/>
      <c r="AA15" s="9"/>
      <c r="AB15" s="24"/>
      <c r="AC15" s="9"/>
      <c r="AD15" s="24"/>
      <c r="AE15" s="9"/>
      <c r="AF15" s="24"/>
      <c r="AG15" s="247" t="str">
        <f t="shared" si="0"/>
        <v/>
      </c>
      <c r="AH15" s="231"/>
      <c r="AI15" s="117"/>
      <c r="AJ15" s="27"/>
      <c r="AL15" s="241"/>
    </row>
    <row r="16" spans="1:38" x14ac:dyDescent="0.2">
      <c r="A16" s="248">
        <f>'Sub-Cpt Record'!A15</f>
        <v>1730</v>
      </c>
      <c r="B16" s="249" t="str">
        <f>IF(ISBLANK('Sub-Cpt Record'!B15),"",'Sub-Cpt Record'!B15)</f>
        <v>b</v>
      </c>
      <c r="C16" s="250">
        <f>'Sub-Cpt Record'!C15</f>
        <v>0.2</v>
      </c>
      <c r="D16" s="250">
        <f>'Sub-Cpt Record'!D15</f>
        <v>0.18</v>
      </c>
      <c r="E16" s="250" t="str">
        <f>_xlfn.CONCAT('Sub-Cpt Record'!E15," ",'Sub-Cpt Record'!F15," ",'Sub-Cpt Record'!G15," ",'Sub-Cpt Record'!H15," ",'Sub-Cpt Record'!I15," ",'Sub-Cpt Record'!J15)</f>
        <v>HAZ OK AH BI GWL MB</v>
      </c>
      <c r="F16" s="251" t="str">
        <f>IF(ISBLANK('Sub-Cpt Record'!K15),"",'Sub-Cpt Record'!K15)</f>
        <v/>
      </c>
      <c r="G16" s="8">
        <f>D16*0.25</f>
        <v>4.4999999999999998E-2</v>
      </c>
      <c r="H16" s="9" t="s">
        <v>82</v>
      </c>
      <c r="I16" s="9" t="str">
        <f>'Sub-Cpt Record'!E15</f>
        <v>HAZ</v>
      </c>
      <c r="J16" s="9"/>
      <c r="K16" s="9" t="str">
        <f>'Sub-Cpt Record'!G15</f>
        <v>AH</v>
      </c>
      <c r="L16" s="9" t="str">
        <f>'Sub-Cpt Record'!H15</f>
        <v>BI</v>
      </c>
      <c r="M16" s="9" t="str">
        <f>'Sub-Cpt Record'!I15</f>
        <v>GWL</v>
      </c>
      <c r="N16" s="9" t="str">
        <f>'Sub-Cpt Record'!J15</f>
        <v>MB</v>
      </c>
      <c r="O16" s="24"/>
      <c r="P16" s="24">
        <f>ROUND(G16*50*0.3,0)</f>
        <v>1</v>
      </c>
      <c r="Q16" s="25" t="s">
        <v>914</v>
      </c>
      <c r="R16" s="26" t="s">
        <v>915</v>
      </c>
      <c r="S16" s="22"/>
      <c r="T16" s="119"/>
      <c r="U16" s="9"/>
      <c r="V16" s="24"/>
      <c r="W16" s="9"/>
      <c r="X16" s="24"/>
      <c r="Y16" s="9"/>
      <c r="Z16" s="24"/>
      <c r="AA16" s="9"/>
      <c r="AB16" s="24"/>
      <c r="AC16" s="9"/>
      <c r="AD16" s="24"/>
      <c r="AE16" s="9"/>
      <c r="AF16" s="24"/>
      <c r="AG16" s="247" t="str">
        <f t="shared" si="0"/>
        <v/>
      </c>
      <c r="AH16" s="231"/>
      <c r="AI16" s="117"/>
      <c r="AJ16" s="27"/>
      <c r="AL16" s="241"/>
    </row>
    <row r="17" spans="1:38" x14ac:dyDescent="0.2">
      <c r="A17" s="252">
        <f>'Sub-Cpt Record'!A16</f>
        <v>1946</v>
      </c>
      <c r="B17" s="253" t="str">
        <f>IF(ISBLANK('Sub-Cpt Record'!B16),"",'Sub-Cpt Record'!B16)</f>
        <v/>
      </c>
      <c r="C17" s="254">
        <f>'Sub-Cpt Record'!C16</f>
        <v>0.16</v>
      </c>
      <c r="D17" s="254">
        <f>'Sub-Cpt Record'!D16</f>
        <v>0.16</v>
      </c>
      <c r="E17" s="254" t="str">
        <f>_xlfn.CONCAT('Sub-Cpt Record'!E16," ",'Sub-Cpt Record'!F16," ",'Sub-Cpt Record'!G16," ",'Sub-Cpt Record'!H16," ",'Sub-Cpt Record'!I16," ",'Sub-Cpt Record'!J16)</f>
        <v xml:space="preserve">CAR AH MB   </v>
      </c>
      <c r="F17" s="255" t="str">
        <f>IF(ISBLANK('Sub-Cpt Record'!K16),"",'Sub-Cpt Record'!K16)</f>
        <v/>
      </c>
      <c r="G17" s="13">
        <f t="shared" ref="G17" si="2">D17</f>
        <v>0.16</v>
      </c>
      <c r="H17" s="14"/>
      <c r="I17" s="9" t="str">
        <f>'Sub-Cpt Record'!E16</f>
        <v>CAR</v>
      </c>
      <c r="J17" s="9" t="str">
        <f>'Sub-Cpt Record'!F16</f>
        <v>AH</v>
      </c>
      <c r="K17" s="9" t="str">
        <f>'Sub-Cpt Record'!G16</f>
        <v>MB</v>
      </c>
      <c r="L17" s="9">
        <f>'Sub-Cpt Record'!H16</f>
        <v>0</v>
      </c>
      <c r="M17" s="9">
        <f>'Sub-Cpt Record'!I16</f>
        <v>0</v>
      </c>
      <c r="N17" s="9">
        <f>'Sub-Cpt Record'!J16</f>
        <v>0</v>
      </c>
      <c r="O17" s="23"/>
      <c r="P17" s="23"/>
      <c r="Q17" s="28"/>
      <c r="R17" s="29"/>
      <c r="S17" s="22"/>
      <c r="T17" s="118"/>
      <c r="U17" s="14"/>
      <c r="V17" s="23"/>
      <c r="W17" s="14"/>
      <c r="X17" s="23"/>
      <c r="Y17" s="14"/>
      <c r="Z17" s="24"/>
      <c r="AA17" s="14"/>
      <c r="AB17" s="23"/>
      <c r="AC17" s="14"/>
      <c r="AD17" s="23"/>
      <c r="AE17" s="14"/>
      <c r="AF17" s="23"/>
      <c r="AG17" s="247" t="str">
        <f t="shared" si="0"/>
        <v/>
      </c>
      <c r="AH17" s="231"/>
      <c r="AI17" s="116"/>
      <c r="AJ17" s="27"/>
      <c r="AL17" s="241"/>
    </row>
    <row r="18" spans="1:38" x14ac:dyDescent="0.2">
      <c r="A18" s="248">
        <f>'Sub-Cpt Record'!A17</f>
        <v>2225</v>
      </c>
      <c r="B18" s="249" t="str">
        <f>IF(ISBLANK('Sub-Cpt Record'!B17),"",'Sub-Cpt Record'!B17)</f>
        <v/>
      </c>
      <c r="C18" s="250">
        <f>'Sub-Cpt Record'!C17</f>
        <v>0.48</v>
      </c>
      <c r="D18" s="250">
        <f>'Sub-Cpt Record'!D17</f>
        <v>0.48</v>
      </c>
      <c r="E18" s="250" t="str">
        <f>_xlfn.CONCAT('Sub-Cpt Record'!E17," ",'Sub-Cpt Record'!F17," ",'Sub-Cpt Record'!G17," ",'Sub-Cpt Record'!H17," ",'Sub-Cpt Record'!I17," ",'Sub-Cpt Record'!J17)</f>
        <v xml:space="preserve">PO     </v>
      </c>
      <c r="F18" s="251" t="str">
        <f>IF(ISBLANK('Sub-Cpt Record'!K17),"",'Sub-Cpt Record'!K17)</f>
        <v/>
      </c>
      <c r="G18" s="8">
        <f>D18</f>
        <v>0.48</v>
      </c>
      <c r="H18" s="9" t="s">
        <v>82</v>
      </c>
      <c r="I18" s="9" t="str">
        <f>'Sub-Cpt Record'!E17</f>
        <v>PO</v>
      </c>
      <c r="J18" s="9"/>
      <c r="K18" s="9"/>
      <c r="L18" s="9"/>
      <c r="M18" s="9"/>
      <c r="N18" s="9"/>
      <c r="O18" s="24"/>
      <c r="P18" s="24">
        <f>ROUND('Sub-Cpt Record'!V17*G18*0.3,0)</f>
        <v>18</v>
      </c>
      <c r="Q18" s="25" t="s">
        <v>925</v>
      </c>
      <c r="R18" s="26" t="s">
        <v>924</v>
      </c>
      <c r="S18" s="22"/>
      <c r="T18" s="119"/>
      <c r="U18" s="9"/>
      <c r="V18" s="24"/>
      <c r="W18" s="9"/>
      <c r="X18" s="24"/>
      <c r="Y18" s="9"/>
      <c r="Z18" s="24"/>
      <c r="AA18" s="9"/>
      <c r="AB18" s="24"/>
      <c r="AC18" s="9"/>
      <c r="AD18" s="24"/>
      <c r="AE18" s="9"/>
      <c r="AF18" s="24"/>
      <c r="AG18" s="247" t="str">
        <f t="shared" si="0"/>
        <v/>
      </c>
      <c r="AH18" s="231"/>
      <c r="AI18" s="117"/>
      <c r="AJ18" s="27"/>
      <c r="AL18" s="241"/>
    </row>
    <row r="19" spans="1:38" x14ac:dyDescent="0.2">
      <c r="A19" s="248">
        <f>'Sub-Cpt Record'!A18</f>
        <v>2840</v>
      </c>
      <c r="B19" s="249" t="str">
        <f>IF(ISBLANK('Sub-Cpt Record'!B18),"",'Sub-Cpt Record'!B18)</f>
        <v/>
      </c>
      <c r="C19" s="250">
        <f>'Sub-Cpt Record'!C18</f>
        <v>1.2</v>
      </c>
      <c r="D19" s="250">
        <f>'Sub-Cpt Record'!D18</f>
        <v>1.2</v>
      </c>
      <c r="E19" s="250" t="str">
        <f>_xlfn.CONCAT('Sub-Cpt Record'!E18," ",'Sub-Cpt Record'!F18," ",'Sub-Cpt Record'!G18," ",'Sub-Cpt Record'!H18," ",'Sub-Cpt Record'!I18," ",'Sub-Cpt Record'!J18)</f>
        <v>HAZ OK AH BI GWL MB</v>
      </c>
      <c r="F19" s="251" t="str">
        <f>IF(ISBLANK('Sub-Cpt Record'!K18),"",'Sub-Cpt Record'!K18)</f>
        <v>ASNW</v>
      </c>
      <c r="G19" s="8">
        <f>D19*0.5</f>
        <v>0.6</v>
      </c>
      <c r="H19" s="9" t="s">
        <v>82</v>
      </c>
      <c r="I19" s="9" t="str">
        <f>'Sub-Cpt Record'!E18</f>
        <v>HAZ</v>
      </c>
      <c r="J19" s="9" t="str">
        <f>'Sub-Cpt Record'!F18</f>
        <v>OK</v>
      </c>
      <c r="K19" s="9" t="str">
        <f>'Sub-Cpt Record'!G18</f>
        <v>AH</v>
      </c>
      <c r="L19" s="9" t="str">
        <f>'Sub-Cpt Record'!H18</f>
        <v>BI</v>
      </c>
      <c r="M19" s="9" t="str">
        <f>'Sub-Cpt Record'!I18</f>
        <v>GWL</v>
      </c>
      <c r="N19" s="9" t="str">
        <f>'Sub-Cpt Record'!J18</f>
        <v>MB</v>
      </c>
      <c r="O19" s="24"/>
      <c r="P19" s="24">
        <f>ROUND('Sub-Cpt Record'!V18*G19*0.3,0)</f>
        <v>28</v>
      </c>
      <c r="Q19" s="25" t="s">
        <v>865</v>
      </c>
      <c r="R19" s="26" t="s">
        <v>909</v>
      </c>
      <c r="S19" s="22"/>
      <c r="T19" s="119"/>
      <c r="U19" s="9"/>
      <c r="V19" s="24"/>
      <c r="W19" s="9"/>
      <c r="X19" s="24"/>
      <c r="Y19" s="9"/>
      <c r="Z19" s="24"/>
      <c r="AA19" s="9"/>
      <c r="AB19" s="24"/>
      <c r="AC19" s="9"/>
      <c r="AD19" s="24"/>
      <c r="AE19" s="9"/>
      <c r="AF19" s="24"/>
      <c r="AG19" s="247" t="str">
        <f t="shared" si="0"/>
        <v/>
      </c>
      <c r="AH19" s="231"/>
      <c r="AI19" s="117"/>
      <c r="AJ19" s="27"/>
      <c r="AL19" s="241"/>
    </row>
    <row r="20" spans="1:38" x14ac:dyDescent="0.2">
      <c r="A20" s="248">
        <f>'Sub-Cpt Record'!A18</f>
        <v>2840</v>
      </c>
      <c r="B20" s="249" t="str">
        <f>IF(ISBLANK('Sub-Cpt Record'!B18),"",'Sub-Cpt Record'!B18)</f>
        <v/>
      </c>
      <c r="C20" s="250">
        <f>'Sub-Cpt Record'!C18</f>
        <v>1.2</v>
      </c>
      <c r="D20" s="250">
        <f>'Sub-Cpt Record'!D18</f>
        <v>1.2</v>
      </c>
      <c r="E20" s="250" t="str">
        <f>_xlfn.CONCAT('Sub-Cpt Record'!E18," ",'Sub-Cpt Record'!F18," ",'Sub-Cpt Record'!G18," ",'Sub-Cpt Record'!H18," ",'Sub-Cpt Record'!I18," ",'Sub-Cpt Record'!J18)</f>
        <v>HAZ OK AH BI GWL MB</v>
      </c>
      <c r="F20" s="251" t="str">
        <f>IF(ISBLANK('Sub-Cpt Record'!K18),"",'Sub-Cpt Record'!K18)</f>
        <v>ASNW</v>
      </c>
      <c r="G20" s="8">
        <f>D20*0.25</f>
        <v>0.3</v>
      </c>
      <c r="H20" s="9" t="s">
        <v>41</v>
      </c>
      <c r="I20" s="9"/>
      <c r="J20" s="319"/>
      <c r="K20" s="9" t="str">
        <f>'Sub-Cpt Record'!G18</f>
        <v>AH</v>
      </c>
      <c r="L20" s="9"/>
      <c r="M20" s="9"/>
      <c r="N20" s="9"/>
      <c r="O20" s="24"/>
      <c r="P20" s="24">
        <f>ROUND('Sub-Cpt Record'!V18*G20,0)</f>
        <v>46</v>
      </c>
      <c r="Q20" s="25" t="s">
        <v>907</v>
      </c>
      <c r="R20" s="26" t="s">
        <v>922</v>
      </c>
      <c r="S20" s="22">
        <f>G20</f>
        <v>0.3</v>
      </c>
      <c r="T20" s="119">
        <v>20</v>
      </c>
      <c r="U20" s="9" t="s">
        <v>368</v>
      </c>
      <c r="V20" s="24">
        <v>40</v>
      </c>
      <c r="W20" s="9" t="s">
        <v>272</v>
      </c>
      <c r="X20" s="24">
        <v>20</v>
      </c>
      <c r="Y20" s="9" t="s">
        <v>177</v>
      </c>
      <c r="Z20" s="24">
        <v>20</v>
      </c>
      <c r="AA20" s="9"/>
      <c r="AB20" s="24"/>
      <c r="AC20" s="9"/>
      <c r="AD20" s="24"/>
      <c r="AE20" s="9"/>
      <c r="AF20" s="24"/>
      <c r="AG20" s="247">
        <f t="shared" ref="AG20" si="3">IF(SUM(T20,V20,X20,Z20,AB20,AD20,AF20)&lt;&gt;0,SUM(T20,V20,X20,Z20,AB20,AD20,AF20),"")</f>
        <v>100</v>
      </c>
      <c r="AH20" s="231">
        <v>1100</v>
      </c>
      <c r="AI20" s="117">
        <v>100</v>
      </c>
      <c r="AJ20" s="27" t="s">
        <v>678</v>
      </c>
      <c r="AL20" s="241"/>
    </row>
    <row r="21" spans="1:38" x14ac:dyDescent="0.2">
      <c r="A21" s="248">
        <f>'Sub-Cpt Record'!A18</f>
        <v>2840</v>
      </c>
      <c r="B21" s="249" t="str">
        <f>IF(ISBLANK('Sub-Cpt Record'!B18),"",'Sub-Cpt Record'!B18)</f>
        <v/>
      </c>
      <c r="C21" s="250">
        <f>'Sub-Cpt Record'!C18</f>
        <v>1.2</v>
      </c>
      <c r="D21" s="250">
        <f>'Sub-Cpt Record'!D18</f>
        <v>1.2</v>
      </c>
      <c r="E21" s="250" t="str">
        <f>_xlfn.CONCAT('Sub-Cpt Record'!E18," ",'Sub-Cpt Record'!F18," ",'Sub-Cpt Record'!G18," ",'Sub-Cpt Record'!H18," ",'Sub-Cpt Record'!I18," ",'Sub-Cpt Record'!J18)</f>
        <v>HAZ OK AH BI GWL MB</v>
      </c>
      <c r="F21" s="251" t="str">
        <f>IF(ISBLANK('Sub-Cpt Record'!K18),"",'Sub-Cpt Record'!K18)</f>
        <v>ASNW</v>
      </c>
      <c r="G21" s="8">
        <f>D20*0.25</f>
        <v>0.3</v>
      </c>
      <c r="H21" s="9" t="s">
        <v>47</v>
      </c>
      <c r="I21" s="319" t="str">
        <f>'Sub-Cpt Record'!E18</f>
        <v>HAZ</v>
      </c>
      <c r="J21" s="9" t="str">
        <f>'Sub-Cpt Record'!F18</f>
        <v>OK</v>
      </c>
      <c r="K21" s="9"/>
      <c r="L21" s="9" t="str">
        <f>'Sub-Cpt Record'!H18</f>
        <v>BI</v>
      </c>
      <c r="M21" s="9" t="str">
        <f>'Sub-Cpt Record'!I18</f>
        <v>GWL</v>
      </c>
      <c r="N21" s="9" t="str">
        <f>'Sub-Cpt Record'!J18</f>
        <v>MB</v>
      </c>
      <c r="O21" s="24"/>
      <c r="P21" s="24">
        <f>ROUND(50*G21,0)</f>
        <v>15</v>
      </c>
      <c r="Q21" s="25" t="s">
        <v>920</v>
      </c>
      <c r="R21" s="26" t="s">
        <v>917</v>
      </c>
      <c r="S21" s="22">
        <f>G21</f>
        <v>0.3</v>
      </c>
      <c r="T21" s="119">
        <v>20</v>
      </c>
      <c r="U21" s="9" t="s">
        <v>368</v>
      </c>
      <c r="V21" s="24">
        <v>40</v>
      </c>
      <c r="W21" s="9" t="s">
        <v>272</v>
      </c>
      <c r="X21" s="24">
        <v>20</v>
      </c>
      <c r="Y21" s="9" t="s">
        <v>177</v>
      </c>
      <c r="Z21" s="24">
        <v>20</v>
      </c>
      <c r="AA21" s="9"/>
      <c r="AB21" s="24"/>
      <c r="AC21" s="9"/>
      <c r="AD21" s="24"/>
      <c r="AE21" s="9"/>
      <c r="AF21" s="24"/>
      <c r="AG21" s="247">
        <f t="shared" ref="AG21" si="4">IF(SUM(T21,V21,X21,Z21,AB21,AD21,AF21)&lt;&gt;0,SUM(T21,V21,X21,Z21,AB21,AD21,AF21),"")</f>
        <v>100</v>
      </c>
      <c r="AH21" s="231">
        <v>1100</v>
      </c>
      <c r="AI21" s="117"/>
      <c r="AJ21" s="27" t="s">
        <v>681</v>
      </c>
      <c r="AL21" s="241"/>
    </row>
    <row r="22" spans="1:38" x14ac:dyDescent="0.2">
      <c r="A22" s="248">
        <f>'Sub-Cpt Record'!A19</f>
        <v>4553</v>
      </c>
      <c r="B22" s="249" t="str">
        <f>IF(ISBLANK('Sub-Cpt Record'!B19),"",'Sub-Cpt Record'!B19)</f>
        <v/>
      </c>
      <c r="C22" s="250">
        <f>'Sub-Cpt Record'!C19</f>
        <v>0.37</v>
      </c>
      <c r="D22" s="250">
        <f>'Sub-Cpt Record'!D19</f>
        <v>0.37</v>
      </c>
      <c r="E22" s="250" t="str">
        <f>_xlfn.CONCAT('Sub-Cpt Record'!E19," ",'Sub-Cpt Record'!F19," ",'Sub-Cpt Record'!G19," ",'Sub-Cpt Record'!H19," ",'Sub-Cpt Record'!I19," ",'Sub-Cpt Record'!J19)</f>
        <v xml:space="preserve">BI AH HAZ OK MB </v>
      </c>
      <c r="F22" s="251" t="str">
        <f>IF(ISBLANK('Sub-Cpt Record'!K19),"",'Sub-Cpt Record'!K19)</f>
        <v/>
      </c>
      <c r="G22" s="8"/>
      <c r="H22" s="9"/>
      <c r="I22" s="319"/>
      <c r="J22" s="9"/>
      <c r="K22" s="9"/>
      <c r="L22" s="9"/>
      <c r="M22" s="9"/>
      <c r="N22" s="9"/>
      <c r="O22" s="24"/>
      <c r="P22" s="24"/>
      <c r="Q22" s="25"/>
      <c r="R22" s="26"/>
      <c r="S22" s="22"/>
      <c r="T22" s="119"/>
      <c r="U22" s="9"/>
      <c r="V22" s="24"/>
      <c r="W22" s="9"/>
      <c r="X22" s="24"/>
      <c r="Y22" s="9"/>
      <c r="Z22" s="24"/>
      <c r="AA22" s="9"/>
      <c r="AB22" s="24"/>
      <c r="AC22" s="9"/>
      <c r="AD22" s="24"/>
      <c r="AE22" s="9"/>
      <c r="AF22" s="24"/>
      <c r="AG22" s="247"/>
      <c r="AH22" s="231"/>
      <c r="AI22" s="117"/>
      <c r="AJ22" s="27"/>
      <c r="AL22" s="241"/>
    </row>
    <row r="23" spans="1:38" x14ac:dyDescent="0.2">
      <c r="A23" s="248">
        <f>'Sub-Cpt Record'!A20</f>
        <v>4932</v>
      </c>
      <c r="B23" s="249" t="str">
        <f>IF(ISBLANK('Sub-Cpt Record'!B20),"",'Sub-Cpt Record'!B20)</f>
        <v/>
      </c>
      <c r="C23" s="250">
        <f>'Sub-Cpt Record'!C20</f>
        <v>1.39</v>
      </c>
      <c r="D23" s="250">
        <f>'Sub-Cpt Record'!D20</f>
        <v>1.17</v>
      </c>
      <c r="E23" s="250" t="str">
        <f>_xlfn.CONCAT('Sub-Cpt Record'!E20," ",'Sub-Cpt Record'!F20," ",'Sub-Cpt Record'!G20," ",'Sub-Cpt Record'!H20," ",'Sub-Cpt Record'!I20," ",'Sub-Cpt Record'!J20)</f>
        <v xml:space="preserve">PO     </v>
      </c>
      <c r="F23" s="251" t="str">
        <f>IF(ISBLANK('Sub-Cpt Record'!K20),"",'Sub-Cpt Record'!K20)</f>
        <v/>
      </c>
      <c r="G23" s="8">
        <f>D23*0.75</f>
        <v>0.87749999999999995</v>
      </c>
      <c r="H23" s="9" t="s">
        <v>82</v>
      </c>
      <c r="I23" s="9" t="str">
        <f>'Sub-Cpt Record'!E20</f>
        <v>PO</v>
      </c>
      <c r="J23" s="9"/>
      <c r="K23" s="9"/>
      <c r="L23" s="9"/>
      <c r="M23" s="9"/>
      <c r="N23" s="9"/>
      <c r="O23" s="24"/>
      <c r="P23" s="24">
        <f>ROUND('Sub-Cpt Record'!V20*G23*0.3,0)</f>
        <v>41</v>
      </c>
      <c r="Q23" s="25" t="s">
        <v>926</v>
      </c>
      <c r="R23" s="26" t="s">
        <v>923</v>
      </c>
      <c r="S23" s="22"/>
      <c r="T23" s="119"/>
      <c r="U23" s="9"/>
      <c r="V23" s="24"/>
      <c r="W23" s="9"/>
      <c r="X23" s="24"/>
      <c r="Y23" s="9"/>
      <c r="Z23" s="24"/>
      <c r="AA23" s="9"/>
      <c r="AB23" s="24"/>
      <c r="AC23" s="9"/>
      <c r="AD23" s="24"/>
      <c r="AE23" s="9"/>
      <c r="AF23" s="24"/>
      <c r="AG23" s="247" t="str">
        <f t="shared" si="0"/>
        <v/>
      </c>
      <c r="AH23" s="231"/>
      <c r="AI23" s="117"/>
      <c r="AJ23" s="27"/>
      <c r="AL23" s="241"/>
    </row>
    <row r="24" spans="1:38" x14ac:dyDescent="0.2">
      <c r="A24" s="248">
        <f>'Sub-Cpt Record'!A21</f>
        <v>6933</v>
      </c>
      <c r="B24" s="249" t="str">
        <f>IF(ISBLANK('Sub-Cpt Record'!B21),"",'Sub-Cpt Record'!B21)</f>
        <v/>
      </c>
      <c r="C24" s="250">
        <f>'Sub-Cpt Record'!C21</f>
        <v>1.79</v>
      </c>
      <c r="D24" s="250">
        <f>'Sub-Cpt Record'!D21</f>
        <v>1.37</v>
      </c>
      <c r="E24" s="250" t="str">
        <f>_xlfn.CONCAT('Sub-Cpt Record'!E21," ",'Sub-Cpt Record'!F21," ",'Sub-Cpt Record'!G21," ",'Sub-Cpt Record'!H21," ",'Sub-Cpt Record'!I21," ",'Sub-Cpt Record'!J21)</f>
        <v>BI AH PO MB SS MC</v>
      </c>
      <c r="F24" s="251" t="str">
        <f>IF(ISBLANK('Sub-Cpt Record'!K22),"",'Sub-Cpt Record'!K22)</f>
        <v/>
      </c>
      <c r="G24" s="8"/>
      <c r="H24" s="9"/>
      <c r="I24" s="9"/>
      <c r="J24" s="9"/>
      <c r="K24" s="9"/>
      <c r="L24" s="9"/>
      <c r="M24" s="9"/>
      <c r="N24" s="9"/>
      <c r="O24" s="24"/>
      <c r="P24" s="24"/>
      <c r="Q24" s="25"/>
      <c r="R24" s="26"/>
      <c r="S24" s="22"/>
      <c r="T24" s="119"/>
      <c r="U24" s="9"/>
      <c r="V24" s="24"/>
      <c r="W24" s="9"/>
      <c r="X24" s="24"/>
      <c r="Y24" s="9"/>
      <c r="Z24" s="24"/>
      <c r="AA24" s="9"/>
      <c r="AB24" s="24"/>
      <c r="AC24" s="9"/>
      <c r="AD24" s="24"/>
      <c r="AE24" s="9"/>
      <c r="AF24" s="24"/>
      <c r="AG24" s="247" t="str">
        <f t="shared" si="0"/>
        <v/>
      </c>
      <c r="AH24" s="231"/>
      <c r="AI24" s="117"/>
      <c r="AJ24" s="27"/>
      <c r="AL24" s="241"/>
    </row>
    <row r="25" spans="1:38" x14ac:dyDescent="0.2">
      <c r="A25" s="248">
        <f>'Sub-Cpt Record'!A22</f>
        <v>7142</v>
      </c>
      <c r="B25" s="249" t="str">
        <f>IF(ISBLANK('Sub-Cpt Record'!B22),"",'Sub-Cpt Record'!B22)</f>
        <v/>
      </c>
      <c r="C25" s="250">
        <f>'Sub-Cpt Record'!C22</f>
        <v>0.06</v>
      </c>
      <c r="D25" s="250">
        <f>'Sub-Cpt Record'!D22</f>
        <v>0.06</v>
      </c>
      <c r="E25" s="250" t="str">
        <f>_xlfn.CONCAT('Sub-Cpt Record'!E22," ",'Sub-Cpt Record'!F22," ",'Sub-Cpt Record'!G22," ",'Sub-Cpt Record'!H22," ",'Sub-Cpt Record'!I22," ",'Sub-Cpt Record'!J22)</f>
        <v xml:space="preserve">AH BE OK MB  </v>
      </c>
      <c r="F25" s="251" t="str">
        <f>IF(ISBLANK('Sub-Cpt Record'!K23),"",'Sub-Cpt Record'!K23)</f>
        <v/>
      </c>
      <c r="G25" s="8"/>
      <c r="H25" s="9"/>
      <c r="I25" s="9"/>
      <c r="J25" s="9"/>
      <c r="K25" s="9"/>
      <c r="L25" s="9"/>
      <c r="M25" s="9"/>
      <c r="N25" s="9"/>
      <c r="O25" s="24"/>
      <c r="P25" s="24"/>
      <c r="Q25" s="25"/>
      <c r="R25" s="26"/>
      <c r="S25" s="22"/>
      <c r="T25" s="119"/>
      <c r="U25" s="9"/>
      <c r="V25" s="24"/>
      <c r="W25" s="9"/>
      <c r="X25" s="24"/>
      <c r="Y25" s="9"/>
      <c r="Z25" s="24"/>
      <c r="AA25" s="9"/>
      <c r="AB25" s="24"/>
      <c r="AC25" s="9"/>
      <c r="AD25" s="24"/>
      <c r="AE25" s="9"/>
      <c r="AF25" s="24"/>
      <c r="AG25" s="247" t="str">
        <f t="shared" si="0"/>
        <v/>
      </c>
      <c r="AH25" s="231"/>
      <c r="AI25" s="117"/>
      <c r="AJ25" s="27"/>
      <c r="AL25" s="241"/>
    </row>
    <row r="26" spans="1:38" x14ac:dyDescent="0.2">
      <c r="A26" s="248">
        <f>'Sub-Cpt Record'!A23</f>
        <v>8230</v>
      </c>
      <c r="B26" s="249" t="str">
        <f>IF(ISBLANK('Sub-Cpt Record'!B23),"",'Sub-Cpt Record'!B23)</f>
        <v>a</v>
      </c>
      <c r="C26" s="250">
        <f>'Sub-Cpt Record'!C23</f>
        <v>0.11</v>
      </c>
      <c r="D26" s="250">
        <f>'Sub-Cpt Record'!D23</f>
        <v>0.1</v>
      </c>
      <c r="E26" s="250" t="str">
        <f>_xlfn.CONCAT('Sub-Cpt Record'!E23," ",'Sub-Cpt Record'!F23," ",'Sub-Cpt Record'!G23," ",'Sub-Cpt Record'!H23," ",'Sub-Cpt Record'!I23," ",'Sub-Cpt Record'!J23)</f>
        <v xml:space="preserve">JRE HAZ    </v>
      </c>
      <c r="F26" s="251" t="str">
        <f>IF(ISBLANK('Sub-Cpt Record'!K24),"",'Sub-Cpt Record'!K24)</f>
        <v/>
      </c>
      <c r="G26" s="8"/>
      <c r="H26" s="9"/>
      <c r="I26" s="9"/>
      <c r="J26" s="9"/>
      <c r="K26" s="9"/>
      <c r="L26" s="9"/>
      <c r="M26" s="9"/>
      <c r="N26" s="9"/>
      <c r="O26" s="24"/>
      <c r="P26" s="24"/>
      <c r="Q26" s="25"/>
      <c r="R26" s="26"/>
      <c r="S26" s="22"/>
      <c r="T26" s="119"/>
      <c r="U26" s="14"/>
      <c r="V26" s="23"/>
      <c r="W26" s="14"/>
      <c r="X26" s="23"/>
      <c r="Y26" s="14"/>
      <c r="Z26" s="24"/>
      <c r="AA26" s="14"/>
      <c r="AB26" s="23"/>
      <c r="AC26" s="14"/>
      <c r="AD26" s="23"/>
      <c r="AE26" s="14"/>
      <c r="AF26" s="23"/>
      <c r="AG26" s="247" t="str">
        <f t="shared" si="0"/>
        <v/>
      </c>
      <c r="AH26" s="231"/>
      <c r="AI26" s="117"/>
      <c r="AJ26" s="27"/>
      <c r="AL26" s="241"/>
    </row>
    <row r="27" spans="1:38" x14ac:dyDescent="0.2">
      <c r="A27" s="248">
        <f>'Sub-Cpt Record'!A24</f>
        <v>8230</v>
      </c>
      <c r="B27" s="249" t="str">
        <f>IF(ISBLANK('Sub-Cpt Record'!B24),"",'Sub-Cpt Record'!B24)</f>
        <v>b</v>
      </c>
      <c r="C27" s="250">
        <f>'Sub-Cpt Record'!C24</f>
        <v>0.46</v>
      </c>
      <c r="D27" s="250">
        <f>'Sub-Cpt Record'!D24</f>
        <v>0.46</v>
      </c>
      <c r="E27" s="250" t="str">
        <f>_xlfn.CONCAT('Sub-Cpt Record'!E24," ",'Sub-Cpt Record'!F24," ",'Sub-Cpt Record'!G24," ",'Sub-Cpt Record'!H24," ",'Sub-Cpt Record'!I24," ",'Sub-Cpt Record'!J24)</f>
        <v xml:space="preserve">PO SY MB   </v>
      </c>
      <c r="F27" s="251" t="str">
        <f>IF(ISBLANK('Sub-Cpt Record'!K25),"",'Sub-Cpt Record'!K25)</f>
        <v/>
      </c>
      <c r="G27" s="8">
        <f>D27</f>
        <v>0.46</v>
      </c>
      <c r="H27" s="9" t="s">
        <v>82</v>
      </c>
      <c r="I27" s="9" t="str">
        <f>'Sub-Cpt Record'!E24</f>
        <v>PO</v>
      </c>
      <c r="J27" s="9"/>
      <c r="K27" s="9"/>
      <c r="L27" s="9"/>
      <c r="M27" s="9"/>
      <c r="N27" s="9"/>
      <c r="O27" s="24"/>
      <c r="P27" s="24">
        <f>ROUND('Sub-Cpt Record'!V24*G27*0.3,0)</f>
        <v>17</v>
      </c>
      <c r="Q27" s="25" t="s">
        <v>926</v>
      </c>
      <c r="R27" s="26" t="s">
        <v>931</v>
      </c>
      <c r="S27" s="22"/>
      <c r="T27" s="119"/>
      <c r="U27" s="9"/>
      <c r="V27" s="24"/>
      <c r="W27" s="9"/>
      <c r="X27" s="24"/>
      <c r="Y27" s="9"/>
      <c r="Z27" s="24"/>
      <c r="AA27" s="9"/>
      <c r="AB27" s="24"/>
      <c r="AC27" s="9"/>
      <c r="AD27" s="24"/>
      <c r="AE27" s="9"/>
      <c r="AF27" s="24"/>
      <c r="AG27" s="247" t="str">
        <f t="shared" si="0"/>
        <v/>
      </c>
      <c r="AH27" s="231"/>
      <c r="AI27" s="117"/>
      <c r="AJ27" s="27"/>
      <c r="AL27" s="241"/>
    </row>
    <row r="28" spans="1:38" x14ac:dyDescent="0.2">
      <c r="A28" s="248">
        <f>'Sub-Cpt Record'!A25</f>
        <v>9325</v>
      </c>
      <c r="B28" s="249" t="str">
        <f>IF(ISBLANK('Sub-Cpt Record'!B25),"",'Sub-Cpt Record'!B25)</f>
        <v/>
      </c>
      <c r="C28" s="250">
        <f>'Sub-Cpt Record'!C25</f>
        <v>0.37</v>
      </c>
      <c r="D28" s="250">
        <f>'Sub-Cpt Record'!D25</f>
        <v>0.37</v>
      </c>
      <c r="E28" s="250" t="str">
        <f>_xlfn.CONCAT('Sub-Cpt Record'!E25," ",'Sub-Cpt Record'!F25," ",'Sub-Cpt Record'!G25," ",'Sub-Cpt Record'!H25," ",'Sub-Cpt Record'!I25," ",'Sub-Cpt Record'!J25)</f>
        <v xml:space="preserve">PO     </v>
      </c>
      <c r="F28" s="251" t="str">
        <f>IF(ISBLANK('Sub-Cpt Record'!K26),"",'Sub-Cpt Record'!K26)</f>
        <v/>
      </c>
      <c r="G28" s="8"/>
      <c r="H28" s="9"/>
      <c r="I28" s="9"/>
      <c r="J28" s="9"/>
      <c r="K28" s="9"/>
      <c r="L28" s="9"/>
      <c r="M28" s="9"/>
      <c r="N28" s="9"/>
      <c r="O28" s="24"/>
      <c r="P28" s="24"/>
      <c r="Q28" s="25"/>
      <c r="R28" s="26"/>
      <c r="S28" s="22"/>
      <c r="T28" s="119"/>
      <c r="U28" s="9"/>
      <c r="V28" s="24"/>
      <c r="W28" s="9"/>
      <c r="X28" s="24"/>
      <c r="Y28" s="9"/>
      <c r="Z28" s="24"/>
      <c r="AA28" s="9"/>
      <c r="AB28" s="24"/>
      <c r="AC28" s="9"/>
      <c r="AD28" s="24"/>
      <c r="AE28" s="9"/>
      <c r="AF28" s="24"/>
      <c r="AG28" s="247" t="str">
        <f t="shared" si="0"/>
        <v/>
      </c>
      <c r="AH28" s="231"/>
      <c r="AI28" s="117"/>
      <c r="AJ28" s="27"/>
      <c r="AL28" s="241"/>
    </row>
  </sheetData>
  <sheetProtection password="DBC9" sheet="1" objects="1" scenarios="1" insertRows="0" deleteRows="0" selectLockedCells="1"/>
  <protectedRanges>
    <protectedRange sqref="S9:AF9 U10:AF10 G9:R10 G11:AF28 AI9:AI28" name="Range1"/>
  </protectedRanges>
  <sortState xmlns:xlrd2="http://schemas.microsoft.com/office/spreadsheetml/2017/richdata2" ref="A11:AI23">
    <sortCondition ref="A11:A23"/>
    <sortCondition ref="B11:B23"/>
  </sortState>
  <mergeCells count="23">
    <mergeCell ref="A4:F6"/>
    <mergeCell ref="I7:N8"/>
    <mergeCell ref="O7:O8"/>
    <mergeCell ref="P7:P8"/>
    <mergeCell ref="A7:A8"/>
    <mergeCell ref="B7:B8"/>
    <mergeCell ref="C7:D7"/>
    <mergeCell ref="E7:E8"/>
    <mergeCell ref="F7:F8"/>
    <mergeCell ref="AJ7:AJ8"/>
    <mergeCell ref="S4:AI6"/>
    <mergeCell ref="G4:H5"/>
    <mergeCell ref="AI7:AI8"/>
    <mergeCell ref="S7:S8"/>
    <mergeCell ref="T7:T8"/>
    <mergeCell ref="U7:AF7"/>
    <mergeCell ref="AG7:AG8"/>
    <mergeCell ref="AH7:AH8"/>
    <mergeCell ref="R7:R8"/>
    <mergeCell ref="G6:R6"/>
    <mergeCell ref="Q7:Q8"/>
    <mergeCell ref="G7:G8"/>
    <mergeCell ref="H7:H8"/>
  </mergeCells>
  <conditionalFormatting sqref="G11:P28">
    <cfRule type="expression" dxfId="82" priority="21">
      <formula>OR($I11:$N11="EL",$I11:$N11="HL",$I11:$N11="JL",$I11:$N11="XL",$I11:$N11="AH",$I11:$N11="FAM",$I11:$N11="FAN",$I11:$N11="FPE")</formula>
    </cfRule>
  </conditionalFormatting>
  <conditionalFormatting sqref="S11:AF14">
    <cfRule type="expression" dxfId="43" priority="208">
      <formula>OR($U11:$AE11="EL",$U11:$AE11="HL",$U11:$AE11="JL",$U11:$AE11="XL",$U11:$AE11="AH",$U11:$AE11="FAM",$U11:$AE11="FAN",$U11:$AE11="FPE")</formula>
    </cfRule>
  </conditionalFormatting>
  <conditionalFormatting sqref="S15:AF20">
    <cfRule type="expression" dxfId="41" priority="359">
      <formula>OR($U15:$AE15="EL",$U15:$AE15="HL",$U15:$AE15="JL",$U15:$AE15="XL",$U15:$AE15="AH",$U15:$AE15="FAM",$U15:$AE15="FAN",$U15:$AE15="FPE")</formula>
    </cfRule>
  </conditionalFormatting>
  <conditionalFormatting sqref="S21:AF22 S24:AF28">
    <cfRule type="expression" dxfId="39" priority="9">
      <formula>OR($U21:$AE21="EL",$U21:$AE21="HL",$U21:$AE21="JL",$U21:$AE21="XL",$U21:$AE21="AH",$U21:$AE21="FAM",$U21:$AE21="FAN",$U21:$AE21="FPE")</formula>
    </cfRule>
  </conditionalFormatting>
  <conditionalFormatting sqref="S23:AF23">
    <cfRule type="expression" dxfId="37" priority="363">
      <formula>OR($U23:$AE23="EL",$U23:$AE23="HL",$U23:$AE23="JL",$U23:$AE23="XL",$U23:$AE23="AH",$U23:$AE23="FAM",$U23:$AE23="FAN",$U23:$AE23="FPE")</formula>
    </cfRule>
  </conditionalFormatting>
  <conditionalFormatting sqref="V11:V28">
    <cfRule type="expression" dxfId="26" priority="6">
      <formula>AND($U11&lt;&gt;"",$V11="")</formula>
    </cfRule>
  </conditionalFormatting>
  <conditionalFormatting sqref="X11:X28">
    <cfRule type="expression" dxfId="24" priority="5">
      <formula>AND($W11&lt;&gt;"",$X11="")</formula>
    </cfRule>
  </conditionalFormatting>
  <conditionalFormatting sqref="Z11:Z28">
    <cfRule type="expression" dxfId="22" priority="4">
      <formula>AND($Y11&lt;&gt;"",$Z11="")</formula>
    </cfRule>
  </conditionalFormatting>
  <conditionalFormatting sqref="AB11:AB28">
    <cfRule type="expression" dxfId="20" priority="3">
      <formula>AND($AA11&lt;&gt;"",$AB11="")</formula>
    </cfRule>
  </conditionalFormatting>
  <conditionalFormatting sqref="AD11:AD28">
    <cfRule type="expression" dxfId="18" priority="2">
      <formula>AND($AC11&lt;&gt;"",$AD11="")</formula>
    </cfRule>
  </conditionalFormatting>
  <conditionalFormatting sqref="AF11:AF28">
    <cfRule type="expression" dxfId="16" priority="1">
      <formula>AND($AE11&lt;&gt;"",$AF11="")</formula>
    </cfRule>
  </conditionalFormatting>
  <dataValidations count="8">
    <dataValidation type="list" allowBlank="1" showInputMessage="1" showErrorMessage="1" sqref="H9:H10" xr:uid="{00000000-0002-0000-0300-000000000000}">
      <formula1>INDIRECT("tblTOO[Type of Operation]")</formula1>
    </dataValidation>
    <dataValidation type="list" allowBlank="1" showInputMessage="1" showErrorMessage="1" sqref="AJ11" xr:uid="{00000000-0002-0000-0300-000006000000}">
      <formula1>INDIRECT("tblRP[Select]")</formula1>
    </dataValidation>
    <dataValidation type="list" allowBlank="1" showInputMessage="1" showErrorMessage="1" sqref="H11:H28" xr:uid="{00000000-0002-0000-0300-000002000000}">
      <formula1>INDIRECT("tblTOO[Code]")</formula1>
    </dataValidation>
    <dataValidation type="decimal" operator="greaterThan" allowBlank="1" showErrorMessage="1" errorTitle="Not a decimal number" error="You can only enter decimal numbers in this cell. It is formatted to show two decimal palces." sqref="G11:G28" xr:uid="{00000000-0002-0000-0300-000003000000}">
      <formula1>0</formula1>
    </dataValidation>
    <dataValidation type="whole" operator="greaterThan" allowBlank="1" showInputMessage="1" showErrorMessage="1" errorTitle="Whole number only" error="You can only enter a whole number in this cell. No decimals or text." sqref="AI11:AI28 AF11:AF28 AD11:AD28 AB11:AB28 Z11:Z28 X11:X28 V11:V28 T11:T28 O11:P28" xr:uid="{00000000-0002-0000-0300-000004000000}">
      <formula1>0</formula1>
    </dataValidation>
    <dataValidation type="decimal" operator="greaterThan" allowBlank="1" showInputMessage="1" showErrorMessage="1" errorTitle="Not a decimal number" error="You can only enter decimal numbers in this cell. It is formatted to show two decimal palces." sqref="S11:S28" xr:uid="{00000000-0002-0000-0300-000005000000}">
      <formula1>0</formula1>
    </dataValidation>
    <dataValidation operator="greaterThan" allowBlank="1" errorTitle="Whole number only" error="You can only enter a whole number in this cell. No decimals or text." sqref="AH11:AH28" xr:uid="{00000000-0002-0000-0300-000007000000}"/>
    <dataValidation type="list" allowBlank="1" showInputMessage="1" showErrorMessage="1" sqref="AJ12:AJ28" xr:uid="{00000000-0002-0000-0300-000001000000}">
      <formula1>IF(H12="DF",INDIRECT("tblDF[DF Option]"),INDIRECT("tblRP[Select]"))</formula1>
    </dataValidation>
  </dataValidations>
  <pageMargins left="0.25" right="0.25" top="0.75" bottom="0.75" header="0.3" footer="0.3"/>
  <pageSetup paperSize="8" scale="56" fitToHeight="0" orientation="landscape" r:id="rId1"/>
  <colBreaks count="1" manualBreakCount="1">
    <brk id="18" max="1048575" man="1"/>
  </colBreaks>
  <extLst>
    <ext xmlns:x14="http://schemas.microsoft.com/office/spreadsheetml/2009/9/main" uri="{78C0D931-6437-407d-A8EE-F0AAD7539E65}">
      <x14:conditionalFormattings>
        <x14:conditionalFormatting xmlns:xm="http://schemas.microsoft.com/office/excel/2006/main">
          <x14:cfRule type="expression" priority="182" id="{DEF050C5-E58A-478E-9822-9B81EC7C4613}">
            <xm:f>AND(OR($G11=0,CODE!$P11=0),CODE!$O11=1)</xm:f>
            <x14:dxf>
              <font>
                <b val="0"/>
                <i val="0"/>
                <color auto="1"/>
              </font>
              <fill>
                <patternFill patternType="darkVertical">
                  <fgColor theme="7" tint="0.39994506668294322"/>
                  <bgColor theme="0" tint="-4.9989318521683403E-2"/>
                </patternFill>
              </fill>
            </x14:dxf>
          </x14:cfRule>
          <xm:sqref>G11:G14 O11:P14</xm:sqref>
        </x14:conditionalFormatting>
        <x14:conditionalFormatting xmlns:xm="http://schemas.microsoft.com/office/excel/2006/main">
          <x14:cfRule type="expression" priority="311" id="{DEF050C5-E58A-478E-9822-9B81EC7C4613}">
            <xm:f>AND(OR($G15=0,CODE!$P14=0),CODE!$O14=1)</xm:f>
            <x14:dxf>
              <font>
                <b val="0"/>
                <i val="0"/>
                <color auto="1"/>
              </font>
              <fill>
                <patternFill patternType="darkVertical">
                  <fgColor theme="7" tint="0.39994506668294322"/>
                  <bgColor theme="0" tint="-4.9989318521683403E-2"/>
                </patternFill>
              </fill>
            </x14:dxf>
          </x14:cfRule>
          <xm:sqref>G15:G20 O15:P20</xm:sqref>
        </x14:conditionalFormatting>
        <x14:conditionalFormatting xmlns:xm="http://schemas.microsoft.com/office/excel/2006/main">
          <x14:cfRule type="expression" priority="81" id="{DEF050C5-E58A-478E-9822-9B81EC7C4613}">
            <xm:f>AND(OR($G21=0,CODE!$P19=0),CODE!$O19=1)</xm:f>
            <x14:dxf>
              <font>
                <b val="0"/>
                <i val="0"/>
                <color auto="1"/>
              </font>
              <fill>
                <patternFill patternType="darkVertical">
                  <fgColor theme="7" tint="0.39994506668294322"/>
                  <bgColor theme="0" tint="-4.9989318521683403E-2"/>
                </patternFill>
              </fill>
            </x14:dxf>
          </x14:cfRule>
          <xm:sqref>G21:G22 O21:P22 G24:G28 O24:P28</xm:sqref>
        </x14:conditionalFormatting>
        <x14:conditionalFormatting xmlns:xm="http://schemas.microsoft.com/office/excel/2006/main">
          <x14:cfRule type="expression" priority="315" id="{DEF050C5-E58A-478E-9822-9B81EC7C4613}">
            <xm:f>AND(OR($G23=0,CODE!$P20=0),CODE!$O20=1)</xm:f>
            <x14:dxf>
              <font>
                <b val="0"/>
                <i val="0"/>
                <color auto="1"/>
              </font>
              <fill>
                <patternFill patternType="darkVertical">
                  <fgColor theme="7" tint="0.39994506668294322"/>
                  <bgColor theme="0" tint="-4.9989318521683403E-2"/>
                </patternFill>
              </fill>
            </x14:dxf>
          </x14:cfRule>
          <xm:sqref>G23 O23:P23</xm:sqref>
        </x14:conditionalFormatting>
        <x14:conditionalFormatting xmlns:xm="http://schemas.microsoft.com/office/excel/2006/main">
          <x14:cfRule type="expression" priority="188" id="{606734DA-3CF7-4500-968D-1F7A92E14F24}">
            <xm:f>CODE!$N11&gt;=2</xm:f>
            <x14:dxf>
              <font>
                <b/>
                <i val="0"/>
                <color theme="5" tint="-0.499984740745262"/>
              </font>
              <fill>
                <patternFill>
                  <bgColor theme="9" tint="0.39994506668294322"/>
                </patternFill>
              </fill>
            </x14:dxf>
          </x14:cfRule>
          <xm:sqref>H11:H14 A11:B14</xm:sqref>
        </x14:conditionalFormatting>
        <x14:conditionalFormatting xmlns:xm="http://schemas.microsoft.com/office/excel/2006/main">
          <x14:cfRule type="expression" priority="193" id="{43082657-9439-40F3-A4A9-039EBA6C074D}">
            <xm:f>AND(OR($G11&gt;0,CODE!$P11&gt;0),CODE!$O11=0)</xm:f>
            <x14:dxf>
              <font>
                <b val="0"/>
                <i val="0"/>
                <color auto="1"/>
              </font>
              <fill>
                <patternFill patternType="darkHorizontal">
                  <fgColor theme="0"/>
                  <bgColor theme="5" tint="0.39988402966399123"/>
                </patternFill>
              </fill>
            </x14:dxf>
          </x14:cfRule>
          <xm:sqref>H11:H14</xm:sqref>
        </x14:conditionalFormatting>
        <x14:conditionalFormatting xmlns:xm="http://schemas.microsoft.com/office/excel/2006/main">
          <x14:cfRule type="expression" priority="321" id="{606734DA-3CF7-4500-968D-1F7A92E14F24}">
            <xm:f>CODE!$N14&gt;=2</xm:f>
            <x14:dxf>
              <font>
                <b/>
                <i val="0"/>
                <color theme="5" tint="-0.499984740745262"/>
              </font>
              <fill>
                <patternFill>
                  <bgColor theme="9" tint="0.39994506668294322"/>
                </patternFill>
              </fill>
            </x14:dxf>
          </x14:cfRule>
          <xm:sqref>H15:H20 A15:B20</xm:sqref>
        </x14:conditionalFormatting>
        <x14:conditionalFormatting xmlns:xm="http://schemas.microsoft.com/office/excel/2006/main">
          <x14:cfRule type="expression" priority="324" id="{43082657-9439-40F3-A4A9-039EBA6C074D}">
            <xm:f>AND(OR($G15&gt;0,CODE!$P14&gt;0),CODE!$O14=0)</xm:f>
            <x14:dxf>
              <font>
                <b val="0"/>
                <i val="0"/>
                <color auto="1"/>
              </font>
              <fill>
                <patternFill patternType="darkHorizontal">
                  <fgColor theme="0"/>
                  <bgColor theme="5" tint="0.39988402966399123"/>
                </patternFill>
              </fill>
            </x14:dxf>
          </x14:cfRule>
          <xm:sqref>H15:H20</xm:sqref>
        </x14:conditionalFormatting>
        <x14:conditionalFormatting xmlns:xm="http://schemas.microsoft.com/office/excel/2006/main">
          <x14:cfRule type="expression" priority="82" id="{606734DA-3CF7-4500-968D-1F7A92E14F24}">
            <xm:f>CODE!$N19&gt;=2</xm:f>
            <x14:dxf>
              <font>
                <b/>
                <i val="0"/>
                <color theme="5" tint="-0.499984740745262"/>
              </font>
              <fill>
                <patternFill>
                  <bgColor theme="9" tint="0.39994506668294322"/>
                </patternFill>
              </fill>
            </x14:dxf>
          </x14:cfRule>
          <xm:sqref>H21:H22 H24:H28 A21:B22 A24:B28</xm:sqref>
        </x14:conditionalFormatting>
        <x14:conditionalFormatting xmlns:xm="http://schemas.microsoft.com/office/excel/2006/main">
          <x14:cfRule type="expression" priority="65" id="{43082657-9439-40F3-A4A9-039EBA6C074D}">
            <xm:f>AND(OR($G21&gt;0,CODE!$P19&gt;0),CODE!$O19=0)</xm:f>
            <x14:dxf>
              <font>
                <b val="0"/>
                <i val="0"/>
                <color auto="1"/>
              </font>
              <fill>
                <patternFill patternType="darkHorizontal">
                  <fgColor theme="0"/>
                  <bgColor theme="5" tint="0.39988402966399123"/>
                </patternFill>
              </fill>
            </x14:dxf>
          </x14:cfRule>
          <xm:sqref>H21:H22 H24:H28</xm:sqref>
        </x14:conditionalFormatting>
        <x14:conditionalFormatting xmlns:xm="http://schemas.microsoft.com/office/excel/2006/main">
          <x14:cfRule type="expression" priority="326" id="{606734DA-3CF7-4500-968D-1F7A92E14F24}">
            <xm:f>CODE!$N20&gt;=2</xm:f>
            <x14:dxf>
              <font>
                <b/>
                <i val="0"/>
                <color theme="5" tint="-0.499984740745262"/>
              </font>
              <fill>
                <patternFill>
                  <bgColor theme="9" tint="0.39994506668294322"/>
                </patternFill>
              </fill>
            </x14:dxf>
          </x14:cfRule>
          <xm:sqref>H23 A23:B23</xm:sqref>
        </x14:conditionalFormatting>
        <x14:conditionalFormatting xmlns:xm="http://schemas.microsoft.com/office/excel/2006/main">
          <x14:cfRule type="expression" priority="330" id="{43082657-9439-40F3-A4A9-039EBA6C074D}">
            <xm:f>AND(OR($G23&gt;0,CODE!$P20&gt;0),CODE!$O20=0)</xm:f>
            <x14:dxf>
              <font>
                <b val="0"/>
                <i val="0"/>
                <color auto="1"/>
              </font>
              <fill>
                <patternFill patternType="darkHorizontal">
                  <fgColor theme="0"/>
                  <bgColor theme="5" tint="0.39988402966399123"/>
                </patternFill>
              </fill>
            </x14:dxf>
          </x14:cfRule>
          <xm:sqref>H23</xm:sqref>
        </x14:conditionalFormatting>
        <x14:conditionalFormatting xmlns:xm="http://schemas.microsoft.com/office/excel/2006/main">
          <x14:cfRule type="expression" priority="62" id="{B7987F1F-B2F7-4C1F-A440-89A7A591A999}">
            <xm:f>$I11&lt;&gt;IFERROR(VLOOKUP($I11,'Species List'!$A:$A,1,FALSE),"")</xm:f>
            <x14:dxf>
              <fill>
                <patternFill>
                  <bgColor rgb="FFFFFF00"/>
                </patternFill>
              </fill>
            </x14:dxf>
          </x14:cfRule>
          <xm:sqref>I11:I28</xm:sqref>
        </x14:conditionalFormatting>
        <x14:conditionalFormatting xmlns:xm="http://schemas.microsoft.com/office/excel/2006/main">
          <x14:cfRule type="expression" priority="196" id="{E6EB85C1-D75B-465F-BC1E-EBCD22109409}">
            <xm:f>CODE!$S11=1</xm:f>
            <x14:dxf>
              <fill>
                <patternFill>
                  <bgColor rgb="FFFFFF00"/>
                </patternFill>
              </fill>
            </x14:dxf>
          </x14:cfRule>
          <xm:sqref>I11:N14</xm:sqref>
        </x14:conditionalFormatting>
        <x14:conditionalFormatting xmlns:xm="http://schemas.microsoft.com/office/excel/2006/main">
          <x14:cfRule type="expression" priority="332" id="{E6EB85C1-D75B-465F-BC1E-EBCD22109409}">
            <xm:f>CODE!$S14=1</xm:f>
            <x14:dxf>
              <fill>
                <patternFill>
                  <bgColor rgb="FFFFFF00"/>
                </patternFill>
              </fill>
            </x14:dxf>
          </x14:cfRule>
          <xm:sqref>I15:N20</xm:sqref>
        </x14:conditionalFormatting>
        <x14:conditionalFormatting xmlns:xm="http://schemas.microsoft.com/office/excel/2006/main">
          <x14:cfRule type="expression" priority="10" id="{E6EB85C1-D75B-465F-BC1E-EBCD22109409}">
            <xm:f>CODE!$S19=1</xm:f>
            <x14:dxf>
              <fill>
                <patternFill>
                  <bgColor rgb="FFFFFF00"/>
                </patternFill>
              </fill>
            </x14:dxf>
          </x14:cfRule>
          <xm:sqref>I21:N22 I24:N28</xm:sqref>
        </x14:conditionalFormatting>
        <x14:conditionalFormatting xmlns:xm="http://schemas.microsoft.com/office/excel/2006/main">
          <x14:cfRule type="expression" priority="334" id="{E6EB85C1-D75B-465F-BC1E-EBCD22109409}">
            <xm:f>CODE!$S20=1</xm:f>
            <x14:dxf>
              <fill>
                <patternFill>
                  <bgColor rgb="FFFFFF00"/>
                </patternFill>
              </fill>
            </x14:dxf>
          </x14:cfRule>
          <xm:sqref>I23:N23</xm:sqref>
        </x14:conditionalFormatting>
        <x14:conditionalFormatting xmlns:xm="http://schemas.microsoft.com/office/excel/2006/main">
          <x14:cfRule type="expression" priority="59" id="{AD811317-CFED-413E-ACEE-1DA489E3A9B3}">
            <xm:f>$J11&lt;&gt;IFERROR(VLOOKUP($J11,'Species List'!$A:$A,1,FALSE),"")</xm:f>
            <x14:dxf>
              <fill>
                <patternFill>
                  <bgColor rgb="FFFFFF00"/>
                </patternFill>
              </fill>
            </x14:dxf>
          </x14:cfRule>
          <xm:sqref>J11:J28</xm:sqref>
        </x14:conditionalFormatting>
        <x14:conditionalFormatting xmlns:xm="http://schemas.microsoft.com/office/excel/2006/main">
          <x14:cfRule type="expression" priority="58" id="{5454810A-0BD0-42C1-834A-2649E6A0841D}">
            <xm:f>$K11&lt;&gt;IFERROR(VLOOKUP($K11,'Species List'!$A:$A,1,FALSE),"")</xm:f>
            <x14:dxf>
              <fill>
                <patternFill>
                  <bgColor rgb="FFFFFF00"/>
                </patternFill>
              </fill>
            </x14:dxf>
          </x14:cfRule>
          <xm:sqref>K11:K28</xm:sqref>
        </x14:conditionalFormatting>
        <x14:conditionalFormatting xmlns:xm="http://schemas.microsoft.com/office/excel/2006/main">
          <x14:cfRule type="expression" priority="57" id="{C065EA14-B242-4F51-95E1-50837FAC69AE}">
            <xm:f>$L11&lt;&gt;IFERROR(VLOOKUP($L11,'Species List'!$A:$A,1,FALSE),"")</xm:f>
            <x14:dxf>
              <fill>
                <patternFill>
                  <bgColor rgb="FFFFFF00"/>
                </patternFill>
              </fill>
            </x14:dxf>
          </x14:cfRule>
          <xm:sqref>L11:L28</xm:sqref>
        </x14:conditionalFormatting>
        <x14:conditionalFormatting xmlns:xm="http://schemas.microsoft.com/office/excel/2006/main">
          <x14:cfRule type="expression" priority="56" id="{83CE25BD-53EC-442A-B618-0298B95546D5}">
            <xm:f>$M11&lt;&gt;IFERROR(VLOOKUP($M11,'Species List'!$A:$A,1,FALSE),"")</xm:f>
            <x14:dxf>
              <fill>
                <patternFill>
                  <bgColor rgb="FFFFFF00"/>
                </patternFill>
              </fill>
            </x14:dxf>
          </x14:cfRule>
          <xm:sqref>M11:M28</xm:sqref>
        </x14:conditionalFormatting>
        <x14:conditionalFormatting xmlns:xm="http://schemas.microsoft.com/office/excel/2006/main">
          <x14:cfRule type="expression" priority="55" id="{DAC8FDA7-18BA-4532-917D-410200C3A973}">
            <xm:f>$N11&lt;&gt;IFERROR(VLOOKUP($N11,'Species List'!$A:$A,1,FALSE),"")</xm:f>
            <x14:dxf>
              <fill>
                <patternFill>
                  <bgColor rgb="FFFFFF00"/>
                </patternFill>
              </fill>
            </x14:dxf>
          </x14:cfRule>
          <xm:sqref>N11:N28</xm:sqref>
        </x14:conditionalFormatting>
        <x14:conditionalFormatting xmlns:xm="http://schemas.microsoft.com/office/excel/2006/main">
          <x14:cfRule type="expression" priority="198" id="{70CDA5C4-7FF2-4A35-B1BC-1BFE82F68A89}">
            <xm:f>AND($H11&lt;&gt;"",AND($A11&lt;&gt;"",AND(CODE!AC11="",CODE!T11&gt;0)))</xm:f>
            <x14:dxf>
              <fill>
                <patternFill>
                  <bgColor rgb="FF00B0F0"/>
                </patternFill>
              </fill>
            </x14:dxf>
          </x14:cfRule>
          <x14:cfRule type="expression" priority="199" id="{D505F1D2-535B-4D1D-8CC5-AF81EB8A1EC2}">
            <xm:f>AND($A11&lt;&gt;"",AND(CODE!AC11&lt;&gt;"",CODE!T11=0))</xm:f>
            <x14:dxf>
              <fill>
                <patternFill>
                  <bgColor rgb="FF00B0F0"/>
                </patternFill>
              </fill>
            </x14:dxf>
          </x14:cfRule>
          <xm:sqref>O11:O14</xm:sqref>
        </x14:conditionalFormatting>
        <x14:conditionalFormatting xmlns:xm="http://schemas.microsoft.com/office/excel/2006/main">
          <x14:cfRule type="expression" priority="337" id="{70CDA5C4-7FF2-4A35-B1BC-1BFE82F68A89}">
            <xm:f>AND($H15&lt;&gt;"",AND($A15&lt;&gt;"",AND(CODE!AC14="",CODE!T14&gt;0)))</xm:f>
            <x14:dxf>
              <fill>
                <patternFill>
                  <bgColor rgb="FF00B0F0"/>
                </patternFill>
              </fill>
            </x14:dxf>
          </x14:cfRule>
          <x14:cfRule type="expression" priority="338" id="{D505F1D2-535B-4D1D-8CC5-AF81EB8A1EC2}">
            <xm:f>AND($A15&lt;&gt;"",AND(CODE!AC14&lt;&gt;"",CODE!T14=0))</xm:f>
            <x14:dxf>
              <fill>
                <patternFill>
                  <bgColor rgb="FF00B0F0"/>
                </patternFill>
              </fill>
            </x14:dxf>
          </x14:cfRule>
          <xm:sqref>O15:O20</xm:sqref>
        </x14:conditionalFormatting>
        <x14:conditionalFormatting xmlns:xm="http://schemas.microsoft.com/office/excel/2006/main">
          <x14:cfRule type="expression" priority="8" id="{70CDA5C4-7FF2-4A35-B1BC-1BFE82F68A89}">
            <xm:f>AND($H21&lt;&gt;"",AND($A21&lt;&gt;"",AND(CODE!AC19="",CODE!T19&gt;0)))</xm:f>
            <x14:dxf>
              <fill>
                <patternFill>
                  <bgColor rgb="FF00B0F0"/>
                </patternFill>
              </fill>
            </x14:dxf>
          </x14:cfRule>
          <x14:cfRule type="expression" priority="12" id="{D505F1D2-535B-4D1D-8CC5-AF81EB8A1EC2}">
            <xm:f>AND($A21&lt;&gt;"",AND(CODE!AC19&lt;&gt;"",CODE!T19=0))</xm:f>
            <x14:dxf>
              <fill>
                <patternFill>
                  <bgColor rgb="FF00B0F0"/>
                </patternFill>
              </fill>
            </x14:dxf>
          </x14:cfRule>
          <xm:sqref>O21:O22 O24:O28</xm:sqref>
        </x14:conditionalFormatting>
        <x14:conditionalFormatting xmlns:xm="http://schemas.microsoft.com/office/excel/2006/main">
          <x14:cfRule type="expression" priority="341" id="{70CDA5C4-7FF2-4A35-B1BC-1BFE82F68A89}">
            <xm:f>AND($H23&lt;&gt;"",AND($A23&lt;&gt;"",AND(CODE!AC20="",CODE!T20&gt;0)))</xm:f>
            <x14:dxf>
              <fill>
                <patternFill>
                  <bgColor rgb="FF00B0F0"/>
                </patternFill>
              </fill>
            </x14:dxf>
          </x14:cfRule>
          <x14:cfRule type="expression" priority="342" id="{D505F1D2-535B-4D1D-8CC5-AF81EB8A1EC2}">
            <xm:f>AND($A23&lt;&gt;"",AND(CODE!AC20&lt;&gt;"",CODE!T20=0))</xm:f>
            <x14:dxf>
              <fill>
                <patternFill>
                  <bgColor rgb="FF00B0F0"/>
                </patternFill>
              </fill>
            </x14:dxf>
          </x14:cfRule>
          <xm:sqref>O23</xm:sqref>
        </x14:conditionalFormatting>
        <x14:conditionalFormatting xmlns:xm="http://schemas.microsoft.com/office/excel/2006/main">
          <x14:cfRule type="expression" priority="202" id="{E08D0764-CC29-4BA0-9B66-56E98334E6C0}">
            <xm:f>AND($H11&lt;&gt;"",AND($A11&lt;&gt;"",AND(CODE!AA11="",CODE!U11&gt;0)))</xm:f>
            <x14:dxf>
              <fill>
                <patternFill>
                  <bgColor rgb="FF00B0F0"/>
                </patternFill>
              </fill>
            </x14:dxf>
          </x14:cfRule>
          <x14:cfRule type="expression" priority="203" id="{06B0D7B2-0DCD-45AD-8648-453D9F9B438D}">
            <xm:f>AND($A11&lt;&gt;"",AND(CODE!AA11&lt;&gt;"",CODE!U11=0))</xm:f>
            <x14:dxf>
              <fill>
                <patternFill>
                  <bgColor rgb="FF00B0F0"/>
                </patternFill>
              </fill>
            </x14:dxf>
          </x14:cfRule>
          <xm:sqref>P11:P14</xm:sqref>
        </x14:conditionalFormatting>
        <x14:conditionalFormatting xmlns:xm="http://schemas.microsoft.com/office/excel/2006/main">
          <x14:cfRule type="expression" priority="345" id="{E08D0764-CC29-4BA0-9B66-56E98334E6C0}">
            <xm:f>AND($H15&lt;&gt;"",AND($A15&lt;&gt;"",AND(CODE!AA14="",CODE!U14&gt;0)))</xm:f>
            <x14:dxf>
              <fill>
                <patternFill>
                  <bgColor rgb="FF00B0F0"/>
                </patternFill>
              </fill>
            </x14:dxf>
          </x14:cfRule>
          <x14:cfRule type="expression" priority="346" id="{06B0D7B2-0DCD-45AD-8648-453D9F9B438D}">
            <xm:f>AND($A15&lt;&gt;"",AND(CODE!AA14&lt;&gt;"",CODE!U14=0))</xm:f>
            <x14:dxf>
              <fill>
                <patternFill>
                  <bgColor rgb="FF00B0F0"/>
                </patternFill>
              </fill>
            </x14:dxf>
          </x14:cfRule>
          <xm:sqref>P15:P20</xm:sqref>
        </x14:conditionalFormatting>
        <x14:conditionalFormatting xmlns:xm="http://schemas.microsoft.com/office/excel/2006/main">
          <x14:cfRule type="expression" priority="7" id="{E08D0764-CC29-4BA0-9B66-56E98334E6C0}">
            <xm:f>AND($H21&lt;&gt;"",AND($A21&lt;&gt;"",AND(CODE!AA19="",CODE!U19&gt;0)))</xm:f>
            <x14:dxf>
              <fill>
                <patternFill>
                  <bgColor rgb="FF00B0F0"/>
                </patternFill>
              </fill>
            </x14:dxf>
          </x14:cfRule>
          <x14:cfRule type="expression" priority="14" id="{06B0D7B2-0DCD-45AD-8648-453D9F9B438D}">
            <xm:f>AND($A21&lt;&gt;"",AND(CODE!AA19&lt;&gt;"",CODE!U19=0))</xm:f>
            <x14:dxf>
              <fill>
                <patternFill>
                  <bgColor rgb="FF00B0F0"/>
                </patternFill>
              </fill>
            </x14:dxf>
          </x14:cfRule>
          <xm:sqref>P21:P22 P24:P28</xm:sqref>
        </x14:conditionalFormatting>
        <x14:conditionalFormatting xmlns:xm="http://schemas.microsoft.com/office/excel/2006/main">
          <x14:cfRule type="expression" priority="349" id="{E08D0764-CC29-4BA0-9B66-56E98334E6C0}">
            <xm:f>AND($H23&lt;&gt;"",AND($A23&lt;&gt;"",AND(CODE!AA20="",CODE!U20&gt;0)))</xm:f>
            <x14:dxf>
              <fill>
                <patternFill>
                  <bgColor rgb="FF00B0F0"/>
                </patternFill>
              </fill>
            </x14:dxf>
          </x14:cfRule>
          <x14:cfRule type="expression" priority="350" id="{06B0D7B2-0DCD-45AD-8648-453D9F9B438D}">
            <xm:f>AND($A23&lt;&gt;"",AND(CODE!AA20&lt;&gt;"",CODE!U20=0))</xm:f>
            <x14:dxf>
              <fill>
                <patternFill>
                  <bgColor rgb="FF00B0F0"/>
                </patternFill>
              </fill>
            </x14:dxf>
          </x14:cfRule>
          <xm:sqref>P23</xm:sqref>
        </x14:conditionalFormatting>
        <x14:conditionalFormatting xmlns:xm="http://schemas.microsoft.com/office/excel/2006/main">
          <x14:cfRule type="expression" priority="206" id="{C73731AD-F6AC-42C5-86D5-1319F9D8A05C}">
            <xm:f>AND(CODE!$W11=1,$S11&lt;$G11)</xm:f>
            <x14:dxf>
              <font>
                <b/>
                <i val="0"/>
                <color theme="0"/>
              </font>
              <fill>
                <patternFill>
                  <bgColor rgb="FFFF0000"/>
                </patternFill>
              </fill>
            </x14:dxf>
          </x14:cfRule>
          <xm:sqref>S11:S14</xm:sqref>
        </x14:conditionalFormatting>
        <x14:conditionalFormatting xmlns:xm="http://schemas.microsoft.com/office/excel/2006/main">
          <x14:cfRule type="expression" priority="352" id="{C73731AD-F6AC-42C5-86D5-1319F9D8A05C}">
            <xm:f>AND(CODE!$W14=1,$S15&lt;$G15)</xm:f>
            <x14:dxf>
              <font>
                <b/>
                <i val="0"/>
                <color theme="0"/>
              </font>
              <fill>
                <patternFill>
                  <bgColor rgb="FFFF0000"/>
                </patternFill>
              </fill>
            </x14:dxf>
          </x14:cfRule>
          <xm:sqref>S15:S20</xm:sqref>
        </x14:conditionalFormatting>
        <x14:conditionalFormatting xmlns:xm="http://schemas.microsoft.com/office/excel/2006/main">
          <x14:cfRule type="expression" priority="84" id="{C73731AD-F6AC-42C5-86D5-1319F9D8A05C}">
            <xm:f>AND(CODE!$W19=1,$S21&lt;$G21)</xm:f>
            <x14:dxf>
              <font>
                <b/>
                <i val="0"/>
                <color theme="0"/>
              </font>
              <fill>
                <patternFill>
                  <bgColor rgb="FFFF0000"/>
                </patternFill>
              </fill>
            </x14:dxf>
          </x14:cfRule>
          <xm:sqref>S21:S22 S24:S28</xm:sqref>
        </x14:conditionalFormatting>
        <x14:conditionalFormatting xmlns:xm="http://schemas.microsoft.com/office/excel/2006/main">
          <x14:cfRule type="expression" priority="354" id="{C73731AD-F6AC-42C5-86D5-1319F9D8A05C}">
            <xm:f>AND(CODE!$W20=1,$S23&lt;$G23)</xm:f>
            <x14:dxf>
              <font>
                <b/>
                <i val="0"/>
                <color theme="0"/>
              </font>
              <fill>
                <patternFill>
                  <bgColor rgb="FFFF0000"/>
                </patternFill>
              </fill>
            </x14:dxf>
          </x14:cfRule>
          <xm:sqref>S23</xm:sqref>
        </x14:conditionalFormatting>
        <x14:conditionalFormatting xmlns:xm="http://schemas.microsoft.com/office/excel/2006/main">
          <x14:cfRule type="expression" priority="209" id="{B58AA931-8F03-423E-9301-6A9C387672BB}">
            <xm:f>AND(OR(CODE!$V11=0,CODE!$X11=0),CODE!$W11=1)</xm:f>
            <x14:dxf>
              <font>
                <b val="0"/>
                <i val="0"/>
                <color auto="1"/>
              </font>
              <fill>
                <patternFill patternType="darkUp">
                  <fgColor theme="0"/>
                  <bgColor theme="5" tint="0.39994506668294322"/>
                </patternFill>
              </fill>
            </x14:dxf>
          </x14:cfRule>
          <xm:sqref>S11:AF14</xm:sqref>
        </x14:conditionalFormatting>
        <x14:conditionalFormatting xmlns:xm="http://schemas.microsoft.com/office/excel/2006/main">
          <x14:cfRule type="expression" priority="360" id="{B58AA931-8F03-423E-9301-6A9C387672BB}">
            <xm:f>AND(OR(CODE!$V14=0,CODE!$X14=0),CODE!$W14=1)</xm:f>
            <x14:dxf>
              <font>
                <b val="0"/>
                <i val="0"/>
                <color auto="1"/>
              </font>
              <fill>
                <patternFill patternType="darkUp">
                  <fgColor theme="0"/>
                  <bgColor theme="5" tint="0.39994506668294322"/>
                </patternFill>
              </fill>
            </x14:dxf>
          </x14:cfRule>
          <xm:sqref>S15:AF20</xm:sqref>
        </x14:conditionalFormatting>
        <x14:conditionalFormatting xmlns:xm="http://schemas.microsoft.com/office/excel/2006/main">
          <x14:cfRule type="expression" priority="63" id="{B58AA931-8F03-423E-9301-6A9C387672BB}">
            <xm:f>AND(OR(CODE!$V19=0,CODE!$X19=0),CODE!$W19=1)</xm:f>
            <x14:dxf>
              <font>
                <b val="0"/>
                <i val="0"/>
                <color auto="1"/>
              </font>
              <fill>
                <patternFill patternType="darkUp">
                  <fgColor theme="0"/>
                  <bgColor theme="5" tint="0.39994506668294322"/>
                </patternFill>
              </fill>
            </x14:dxf>
          </x14:cfRule>
          <xm:sqref>S21:AF22 S24:AF28</xm:sqref>
        </x14:conditionalFormatting>
        <x14:conditionalFormatting xmlns:xm="http://schemas.microsoft.com/office/excel/2006/main">
          <x14:cfRule type="expression" priority="364" id="{B58AA931-8F03-423E-9301-6A9C387672BB}">
            <xm:f>AND(OR(CODE!$V20=0,CODE!$X20=0),CODE!$W20=1)</xm:f>
            <x14:dxf>
              <font>
                <b val="0"/>
                <i val="0"/>
                <color auto="1"/>
              </font>
              <fill>
                <patternFill patternType="darkUp">
                  <fgColor theme="0"/>
                  <bgColor theme="5" tint="0.39994506668294322"/>
                </patternFill>
              </fill>
            </x14:dxf>
          </x14:cfRule>
          <xm:sqref>S23:AF23</xm:sqref>
        </x14:conditionalFormatting>
        <x14:conditionalFormatting xmlns:xm="http://schemas.microsoft.com/office/excel/2006/main">
          <x14:cfRule type="expression" priority="212" id="{25EEBEDC-C715-4FCB-B1A8-A94F744FD057}">
            <xm:f>AND(CODE!$W11=1,SUM($T11,$V11,$X11,$Z11,$AB11,$AD11,$AF11)&gt;100)</xm:f>
            <x14:dxf>
              <font>
                <b/>
                <i val="0"/>
                <color theme="4" tint="-0.499984740745262"/>
              </font>
              <fill>
                <patternFill>
                  <bgColor theme="8" tint="0.39994506668294322"/>
                </patternFill>
              </fill>
            </x14:dxf>
          </x14:cfRule>
          <x14:cfRule type="expression" priority="213" id="{14804071-C74D-4B14-80EA-1D59D0CCB556}">
            <xm:f>AND(CODE!$W11=1,SUM($T11,$V11,$X11,$Z11,$AB11,$AD11,$AF11)&lt;100)</xm:f>
            <x14:dxf>
              <font>
                <b/>
                <i val="0"/>
                <color rgb="FFFF0000"/>
              </font>
              <fill>
                <patternFill patternType="solid">
                  <bgColor rgb="FFFFC000"/>
                </patternFill>
              </fill>
            </x14:dxf>
          </x14:cfRule>
          <xm:sqref>T11:T14 V11:V14 X11:X14 Z11:Z14 AB11:AB14 AD11:AD14 AF11:AF14</xm:sqref>
        </x14:conditionalFormatting>
        <x14:conditionalFormatting xmlns:xm="http://schemas.microsoft.com/office/excel/2006/main">
          <x14:cfRule type="expression" priority="381" id="{25EEBEDC-C715-4FCB-B1A8-A94F744FD057}">
            <xm:f>AND(CODE!$W14=1,SUM($T15,$V15,$X15,$Z15,$AB15,$AD15,$AF15)&gt;100)</xm:f>
            <x14:dxf>
              <font>
                <b/>
                <i val="0"/>
                <color theme="4" tint="-0.499984740745262"/>
              </font>
              <fill>
                <patternFill>
                  <bgColor theme="8" tint="0.39994506668294322"/>
                </patternFill>
              </fill>
            </x14:dxf>
          </x14:cfRule>
          <x14:cfRule type="expression" priority="382" id="{14804071-C74D-4B14-80EA-1D59D0CCB556}">
            <xm:f>AND(CODE!$W14=1,SUM($T15,$V15,$X15,$Z15,$AB15,$AD15,$AF15)&lt;100)</xm:f>
            <x14:dxf>
              <font>
                <b/>
                <i val="0"/>
                <color rgb="FFFF0000"/>
              </font>
              <fill>
                <patternFill patternType="solid">
                  <bgColor rgb="FFFFC000"/>
                </patternFill>
              </fill>
            </x14:dxf>
          </x14:cfRule>
          <xm:sqref>T15:T20 V15:V20 X15:X20 Z15:Z20 AB15:AB20 AD15:AD20 AF15:AF20</xm:sqref>
        </x14:conditionalFormatting>
        <x14:conditionalFormatting xmlns:xm="http://schemas.microsoft.com/office/excel/2006/main">
          <x14:cfRule type="expression" priority="23" id="{25EEBEDC-C715-4FCB-B1A8-A94F744FD057}">
            <xm:f>AND(CODE!$W19=1,SUM($T21,$V21,$X21,$Z21,$AB21,$AD21,$AF21)&gt;100)</xm:f>
            <x14:dxf>
              <font>
                <b/>
                <i val="0"/>
                <color theme="4" tint="-0.499984740745262"/>
              </font>
              <fill>
                <patternFill>
                  <bgColor theme="8" tint="0.39994506668294322"/>
                </patternFill>
              </fill>
            </x14:dxf>
          </x14:cfRule>
          <x14:cfRule type="expression" priority="53" id="{14804071-C74D-4B14-80EA-1D59D0CCB556}">
            <xm:f>AND(CODE!$W19=1,SUM($T21,$V21,$X21,$Z21,$AB21,$AD21,$AF21)&lt;100)</xm:f>
            <x14:dxf>
              <font>
                <b/>
                <i val="0"/>
                <color rgb="FFFF0000"/>
              </font>
              <fill>
                <patternFill patternType="solid">
                  <bgColor rgb="FFFFC000"/>
                </patternFill>
              </fill>
            </x14:dxf>
          </x14:cfRule>
          <xm:sqref>T21:T22 V21:V22 X21:X22 Z21:Z22 AB21:AB22 AD21:AD22 AF21:AF22 T24:T28 V24:V28 X24:X28 Z24:Z28 AB24:AB28 AD24:AD28 AF24:AF28</xm:sqref>
        </x14:conditionalFormatting>
        <x14:conditionalFormatting xmlns:xm="http://schemas.microsoft.com/office/excel/2006/main">
          <x14:cfRule type="expression" priority="409" id="{25EEBEDC-C715-4FCB-B1A8-A94F744FD057}">
            <xm:f>AND(CODE!$W20=1,SUM($T23,$V23,$X23,$Z23,$AB23,$AD23,$AF23)&gt;100)</xm:f>
            <x14:dxf>
              <font>
                <b/>
                <i val="0"/>
                <color theme="4" tint="-0.499984740745262"/>
              </font>
              <fill>
                <patternFill>
                  <bgColor theme="8" tint="0.39994506668294322"/>
                </patternFill>
              </fill>
            </x14:dxf>
          </x14:cfRule>
          <x14:cfRule type="expression" priority="410" id="{14804071-C74D-4B14-80EA-1D59D0CCB556}">
            <xm:f>AND(CODE!$W20=1,SUM($T23,$V23,$X23,$Z23,$AB23,$AD23,$AF23)&lt;100)</xm:f>
            <x14:dxf>
              <font>
                <b/>
                <i val="0"/>
                <color rgb="FFFF0000"/>
              </font>
              <fill>
                <patternFill patternType="solid">
                  <bgColor rgb="FFFFC000"/>
                </patternFill>
              </fill>
            </x14:dxf>
          </x14:cfRule>
          <xm:sqref>T23 V23 X23 Z23 AB23 AD23 AF23</xm:sqref>
        </x14:conditionalFormatting>
        <x14:conditionalFormatting xmlns:xm="http://schemas.microsoft.com/office/excel/2006/main">
          <x14:cfRule type="expression" priority="94" id="{25DB4824-8043-4E12-A87F-29E4DE7533DC}">
            <xm:f>$U11&lt;&gt;IFERROR(VLOOKUP($U11,'Species List'!$A:$A,1,FALSE),0)</xm:f>
            <x14:dxf>
              <font>
                <color auto="1"/>
              </font>
              <fill>
                <patternFill patternType="solid">
                  <bgColor rgb="FFFFFF00"/>
                </patternFill>
              </fill>
            </x14:dxf>
          </x14:cfRule>
          <xm:sqref>U11:U28</xm:sqref>
        </x14:conditionalFormatting>
        <x14:conditionalFormatting xmlns:xm="http://schemas.microsoft.com/office/excel/2006/main">
          <x14:cfRule type="expression" priority="91" id="{11DFE7EA-9667-4AE3-B266-0B481899F62A}">
            <xm:f>$W11&lt;&gt;IFERROR(VLOOKUP($W11,'Species List'!$A:$A,1,FALSE),0)</xm:f>
            <x14:dxf>
              <font>
                <color auto="1"/>
              </font>
              <fill>
                <patternFill patternType="solid">
                  <bgColor rgb="FFFFFF00"/>
                </patternFill>
              </fill>
            </x14:dxf>
          </x14:cfRule>
          <xm:sqref>W11:W28</xm:sqref>
        </x14:conditionalFormatting>
        <x14:conditionalFormatting xmlns:xm="http://schemas.microsoft.com/office/excel/2006/main">
          <x14:cfRule type="expression" priority="89" id="{E2057DB7-CBFB-488D-9755-E5FB0336731A}">
            <xm:f>$Y11&lt;&gt;IFERROR(VLOOKUP($Y11,'Species List'!$A:$A,1,FALSE),0)</xm:f>
            <x14:dxf>
              <font>
                <color auto="1"/>
              </font>
              <fill>
                <patternFill patternType="solid">
                  <bgColor rgb="FFFFFF00"/>
                </patternFill>
              </fill>
            </x14:dxf>
          </x14:cfRule>
          <xm:sqref>Y11:Y28</xm:sqref>
        </x14:conditionalFormatting>
        <x14:conditionalFormatting xmlns:xm="http://schemas.microsoft.com/office/excel/2006/main">
          <x14:cfRule type="expression" priority="87" id="{8576BB95-63F0-452D-93AF-1E44D117DEFF}">
            <xm:f>$AA11&lt;&gt;IFERROR(VLOOKUP($AA11,'Species List'!$A:$A,1,FALSE),0)</xm:f>
            <x14:dxf>
              <font>
                <color auto="1"/>
              </font>
              <fill>
                <patternFill patternType="solid">
                  <bgColor rgb="FFFFFF00"/>
                </patternFill>
              </fill>
            </x14:dxf>
          </x14:cfRule>
          <xm:sqref>AA11:AA28</xm:sqref>
        </x14:conditionalFormatting>
        <x14:conditionalFormatting xmlns:xm="http://schemas.microsoft.com/office/excel/2006/main">
          <x14:cfRule type="expression" priority="86" id="{DAC28B7C-9443-4E2D-BE10-8CE6E603B33A}">
            <xm:f>$AC11&lt;&gt;IFERROR(VLOOKUP($AC11,'Species List'!$A:$A,1,FALSE),0)</xm:f>
            <x14:dxf>
              <font>
                <color auto="1"/>
              </font>
              <fill>
                <patternFill patternType="solid">
                  <bgColor rgb="FFFFFF00"/>
                </patternFill>
              </fill>
            </x14:dxf>
          </x14:cfRule>
          <xm:sqref>AC11:AC28</xm:sqref>
        </x14:conditionalFormatting>
        <x14:conditionalFormatting xmlns:xm="http://schemas.microsoft.com/office/excel/2006/main">
          <x14:cfRule type="expression" priority="85" id="{A6F104CA-D784-45FC-8E85-336F52D6A486}">
            <xm:f>$AE11&lt;&gt;IFERROR(VLOOKUP($AE11,'Species List'!$A:$A,1,FALSE),0)</xm:f>
            <x14:dxf>
              <font>
                <color auto="1"/>
              </font>
              <fill>
                <patternFill patternType="solid">
                  <bgColor rgb="FFFFFF00"/>
                </patternFill>
              </fill>
            </x14:dxf>
          </x14:cfRule>
          <xm:sqref>AE11:AE28</xm:sqref>
        </x14:conditionalFormatting>
        <x14:conditionalFormatting xmlns:xm="http://schemas.microsoft.com/office/excel/2006/main">
          <x14:cfRule type="expression" priority="264" id="{62C987EE-438D-411F-A1A3-ED1B44A1CDEC}">
            <xm:f>AND($AG11&gt;100,CODE!$W11=1)</xm:f>
            <x14:dxf>
              <font>
                <b/>
                <i val="0"/>
                <color theme="4" tint="-0.499984740745262"/>
              </font>
              <fill>
                <patternFill>
                  <bgColor theme="8" tint="0.39994506668294322"/>
                </patternFill>
              </fill>
            </x14:dxf>
          </x14:cfRule>
          <x14:cfRule type="expression" priority="265" id="{ABAA5955-BD67-4633-AD15-7EEF19CB4426}">
            <xm:f>AND($AG11&lt;100,CODE!$W11=1)</xm:f>
            <x14:dxf>
              <font>
                <b/>
                <i val="0"/>
                <color rgb="FFFF0000"/>
              </font>
              <fill>
                <patternFill>
                  <bgColor rgb="FFFFC000"/>
                </patternFill>
              </fill>
            </x14:dxf>
          </x14:cfRule>
          <xm:sqref>AG11:AG14</xm:sqref>
        </x14:conditionalFormatting>
        <x14:conditionalFormatting xmlns:xm="http://schemas.microsoft.com/office/excel/2006/main">
          <x14:cfRule type="expression" priority="437" id="{62C987EE-438D-411F-A1A3-ED1B44A1CDEC}">
            <xm:f>AND($AG15&gt;100,CODE!$W14=1)</xm:f>
            <x14:dxf>
              <font>
                <b/>
                <i val="0"/>
                <color theme="4" tint="-0.499984740745262"/>
              </font>
              <fill>
                <patternFill>
                  <bgColor theme="8" tint="0.39994506668294322"/>
                </patternFill>
              </fill>
            </x14:dxf>
          </x14:cfRule>
          <x14:cfRule type="expression" priority="438" id="{ABAA5955-BD67-4633-AD15-7EEF19CB4426}">
            <xm:f>AND($AG15&lt;100,CODE!$W14=1)</xm:f>
            <x14:dxf>
              <font>
                <b/>
                <i val="0"/>
                <color rgb="FFFF0000"/>
              </font>
              <fill>
                <patternFill>
                  <bgColor rgb="FFFFC000"/>
                </patternFill>
              </fill>
            </x14:dxf>
          </x14:cfRule>
          <xm:sqref>AG15:AG20</xm:sqref>
        </x14:conditionalFormatting>
        <x14:conditionalFormatting xmlns:xm="http://schemas.microsoft.com/office/excel/2006/main">
          <x14:cfRule type="expression" priority="22" id="{62C987EE-438D-411F-A1A3-ED1B44A1CDEC}">
            <xm:f>AND($AG21&gt;100,CODE!$W19=1)</xm:f>
            <x14:dxf>
              <font>
                <b/>
                <i val="0"/>
                <color theme="4" tint="-0.499984740745262"/>
              </font>
              <fill>
                <patternFill>
                  <bgColor theme="8" tint="0.39994506668294322"/>
                </patternFill>
              </fill>
            </x14:dxf>
          </x14:cfRule>
          <x14:cfRule type="expression" priority="24" id="{ABAA5955-BD67-4633-AD15-7EEF19CB4426}">
            <xm:f>AND($AG21&lt;100,CODE!$W19=1)</xm:f>
            <x14:dxf>
              <font>
                <b/>
                <i val="0"/>
                <color rgb="FFFF0000"/>
              </font>
              <fill>
                <patternFill>
                  <bgColor rgb="FFFFC000"/>
                </patternFill>
              </fill>
            </x14:dxf>
          </x14:cfRule>
          <xm:sqref>AG21:AG22 AG24:AG28</xm:sqref>
        </x14:conditionalFormatting>
        <x14:conditionalFormatting xmlns:xm="http://schemas.microsoft.com/office/excel/2006/main">
          <x14:cfRule type="expression" priority="441" id="{62C987EE-438D-411F-A1A3-ED1B44A1CDEC}">
            <xm:f>AND($AG23&gt;100,CODE!$W20=1)</xm:f>
            <x14:dxf>
              <font>
                <b/>
                <i val="0"/>
                <color theme="4" tint="-0.499984740745262"/>
              </font>
              <fill>
                <patternFill>
                  <bgColor theme="8" tint="0.39994506668294322"/>
                </patternFill>
              </fill>
            </x14:dxf>
          </x14:cfRule>
          <x14:cfRule type="expression" priority="442" id="{ABAA5955-BD67-4633-AD15-7EEF19CB4426}">
            <xm:f>AND($AG23&lt;100,CODE!$W20=1)</xm:f>
            <x14:dxf>
              <font>
                <b/>
                <i val="0"/>
                <color rgb="FFFF0000"/>
              </font>
              <fill>
                <patternFill>
                  <bgColor rgb="FFFFC000"/>
                </patternFill>
              </fill>
            </x14:dxf>
          </x14:cfRule>
          <xm:sqref>AG23</xm:sqref>
        </x14:conditionalFormatting>
        <x14:conditionalFormatting xmlns:xm="http://schemas.microsoft.com/office/excel/2006/main">
          <x14:cfRule type="expression" priority="268" id="{E134931E-46E7-4284-AADA-FD4BDDAFDC95}">
            <xm:f>AND(OR($AH11="",$AH11=0),CODE!$W11=1)</xm:f>
            <x14:dxf>
              <font>
                <b val="0"/>
                <i val="0"/>
                <color auto="1"/>
              </font>
              <fill>
                <patternFill patternType="darkUp">
                  <fgColor theme="0"/>
                  <bgColor theme="5" tint="0.39994506668294322"/>
                </patternFill>
              </fill>
            </x14:dxf>
          </x14:cfRule>
          <xm:sqref>AH11:AH14</xm:sqref>
        </x14:conditionalFormatting>
        <x14:conditionalFormatting xmlns:xm="http://schemas.microsoft.com/office/excel/2006/main">
          <x14:cfRule type="expression" priority="444" id="{E134931E-46E7-4284-AADA-FD4BDDAFDC95}">
            <xm:f>AND(OR($AH15="",$AH15=0),CODE!$W14=1)</xm:f>
            <x14:dxf>
              <font>
                <b val="0"/>
                <i val="0"/>
                <color auto="1"/>
              </font>
              <fill>
                <patternFill patternType="darkUp">
                  <fgColor theme="0"/>
                  <bgColor theme="5" tint="0.39994506668294322"/>
                </patternFill>
              </fill>
            </x14:dxf>
          </x14:cfRule>
          <xm:sqref>AH15:AH20</xm:sqref>
        </x14:conditionalFormatting>
        <x14:conditionalFormatting xmlns:xm="http://schemas.microsoft.com/office/excel/2006/main">
          <x14:cfRule type="expression" priority="83" id="{E134931E-46E7-4284-AADA-FD4BDDAFDC95}">
            <xm:f>AND(OR($AH21="",$AH21=0),CODE!$W19=1)</xm:f>
            <x14:dxf>
              <font>
                <b val="0"/>
                <i val="0"/>
                <color auto="1"/>
              </font>
              <fill>
                <patternFill patternType="darkUp">
                  <fgColor theme="0"/>
                  <bgColor theme="5" tint="0.39994506668294322"/>
                </patternFill>
              </fill>
            </x14:dxf>
          </x14:cfRule>
          <xm:sqref>AH21:AH22 AH24:AH28</xm:sqref>
        </x14:conditionalFormatting>
        <x14:conditionalFormatting xmlns:xm="http://schemas.microsoft.com/office/excel/2006/main">
          <x14:cfRule type="expression" priority="446" id="{E134931E-46E7-4284-AADA-FD4BDDAFDC95}">
            <xm:f>AND(OR($AH23="",$AH23=0),CODE!$W20=1)</xm:f>
            <x14:dxf>
              <font>
                <b val="0"/>
                <i val="0"/>
                <color auto="1"/>
              </font>
              <fill>
                <patternFill patternType="darkUp">
                  <fgColor theme="0"/>
                  <bgColor theme="5" tint="0.39994506668294322"/>
                </patternFill>
              </fill>
            </x14:dxf>
          </x14:cfRule>
          <xm:sqref>AH23</xm:sqref>
        </x14:conditionalFormatting>
        <x14:conditionalFormatting xmlns:xm="http://schemas.microsoft.com/office/excel/2006/main">
          <x14:cfRule type="expression" priority="270" id="{A1BBCF7A-6FF7-44AC-9C45-B13121004486}">
            <xm:f>AND(CODE!$X11=1,$AJ11="")</xm:f>
            <x14:dxf>
              <fill>
                <patternFill patternType="darkUp">
                  <fgColor theme="0"/>
                  <bgColor theme="5" tint="0.39991454817346722"/>
                </patternFill>
              </fill>
            </x14:dxf>
          </x14:cfRule>
          <xm:sqref>AJ11:AJ14</xm:sqref>
        </x14:conditionalFormatting>
        <x14:conditionalFormatting xmlns:xm="http://schemas.microsoft.com/office/excel/2006/main">
          <x14:cfRule type="expression" priority="448" id="{A1BBCF7A-6FF7-44AC-9C45-B13121004486}">
            <xm:f>AND(CODE!$X14=1,$AJ15="")</xm:f>
            <x14:dxf>
              <fill>
                <patternFill patternType="darkUp">
                  <fgColor theme="0"/>
                  <bgColor theme="5" tint="0.39991454817346722"/>
                </patternFill>
              </fill>
            </x14:dxf>
          </x14:cfRule>
          <xm:sqref>AJ15:AJ20</xm:sqref>
        </x14:conditionalFormatting>
        <x14:conditionalFormatting xmlns:xm="http://schemas.microsoft.com/office/excel/2006/main">
          <x14:cfRule type="expression" priority="54" id="{A1BBCF7A-6FF7-44AC-9C45-B13121004486}">
            <xm:f>AND(CODE!$X19=1,$AJ21="")</xm:f>
            <x14:dxf>
              <fill>
                <patternFill patternType="darkUp">
                  <fgColor theme="0"/>
                  <bgColor theme="5" tint="0.39991454817346722"/>
                </patternFill>
              </fill>
            </x14:dxf>
          </x14:cfRule>
          <xm:sqref>AJ21:AJ22 AJ24:AJ28</xm:sqref>
        </x14:conditionalFormatting>
        <x14:conditionalFormatting xmlns:xm="http://schemas.microsoft.com/office/excel/2006/main">
          <x14:cfRule type="expression" priority="450" id="{A1BBCF7A-6FF7-44AC-9C45-B13121004486}">
            <xm:f>AND(CODE!$X20=1,$AJ23="")</xm:f>
            <x14:dxf>
              <fill>
                <patternFill patternType="darkUp">
                  <fgColor theme="0"/>
                  <bgColor theme="5" tint="0.39991454817346722"/>
                </patternFill>
              </fill>
            </x14:dxf>
          </x14:cfRule>
          <xm:sqref>AJ23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70"/>
  <sheetViews>
    <sheetView tabSelected="1" zoomScaleNormal="100" workbookViewId="0">
      <pane xSplit="6" ySplit="10" topLeftCell="G24" activePane="bottomRight" state="frozen"/>
      <selection pane="topRight" activeCell="G1" sqref="G1"/>
      <selection pane="bottomLeft" activeCell="A11" sqref="A11"/>
      <selection pane="bottomRight" activeCell="N33" sqref="N33"/>
    </sheetView>
  </sheetViews>
  <sheetFormatPr defaultColWidth="9.140625" defaultRowHeight="12.75" x14ac:dyDescent="0.2"/>
  <cols>
    <col min="1" max="2" width="9.140625" style="240"/>
    <col min="3" max="3" width="8.42578125" style="256" customWidth="1"/>
    <col min="4" max="4" width="9.5703125" style="256" customWidth="1"/>
    <col min="5" max="5" width="18.28515625" style="240" customWidth="1"/>
    <col min="6" max="6" width="14.7109375" style="240" bestFit="1" customWidth="1"/>
    <col min="7" max="7" width="82.7109375" style="240" customWidth="1"/>
    <col min="8" max="12" width="2.5703125" style="240" bestFit="1" customWidth="1"/>
    <col min="13" max="13" width="7.28515625" style="240" bestFit="1" customWidth="1"/>
    <col min="14" max="14" width="34.140625" style="240" customWidth="1"/>
    <col min="15" max="16384" width="9.140625" style="240"/>
  </cols>
  <sheetData>
    <row r="1" spans="1:21" s="1" customFormat="1" ht="32.25" x14ac:dyDescent="0.2">
      <c r="A1" s="89" t="str">
        <f>CODE!A1</f>
        <v>Woodland Property Name : Valley View Farm woods (1968113)</v>
      </c>
      <c r="C1" s="6"/>
      <c r="D1" s="90"/>
      <c r="E1" s="81"/>
      <c r="F1" s="81"/>
      <c r="G1" s="81"/>
      <c r="H1" s="81"/>
      <c r="I1" s="81"/>
      <c r="J1" s="81"/>
      <c r="K1" s="81"/>
      <c r="L1" s="81"/>
      <c r="M1" s="81"/>
      <c r="N1" s="81"/>
      <c r="O1" s="91"/>
      <c r="P1" s="91"/>
      <c r="Q1" s="91"/>
      <c r="R1" s="91"/>
      <c r="S1" s="91"/>
      <c r="T1" s="91"/>
      <c r="U1" s="91"/>
    </row>
    <row r="2" spans="1:21" s="1" customFormat="1" ht="4.5" customHeight="1" x14ac:dyDescent="0.2">
      <c r="C2" s="90"/>
      <c r="D2" s="90"/>
      <c r="E2" s="81"/>
      <c r="F2" s="81"/>
      <c r="G2" s="81"/>
      <c r="H2" s="81"/>
      <c r="I2" s="81"/>
      <c r="J2" s="81"/>
      <c r="K2" s="81"/>
      <c r="L2" s="81"/>
      <c r="M2" s="81"/>
      <c r="N2" s="81"/>
      <c r="O2" s="91"/>
      <c r="P2" s="91"/>
      <c r="Q2" s="91"/>
      <c r="R2" s="91"/>
      <c r="S2" s="91"/>
      <c r="T2" s="91"/>
      <c r="U2" s="91"/>
    </row>
    <row r="3" spans="1:21" s="1" customFormat="1" ht="4.5" customHeight="1" thickBot="1" x14ac:dyDescent="0.25">
      <c r="C3" s="92"/>
      <c r="D3" s="92"/>
      <c r="E3" s="82"/>
      <c r="F3" s="82"/>
      <c r="G3" s="82"/>
      <c r="H3" s="82"/>
      <c r="I3" s="82"/>
      <c r="J3" s="82"/>
      <c r="K3" s="82"/>
      <c r="L3" s="82"/>
      <c r="M3" s="82"/>
      <c r="N3" s="82"/>
      <c r="O3" s="91"/>
      <c r="P3" s="91"/>
      <c r="Q3" s="91"/>
      <c r="R3" s="91"/>
      <c r="S3" s="91"/>
      <c r="T3" s="91"/>
      <c r="U3" s="91"/>
    </row>
    <row r="4" spans="1:21" s="1" customFormat="1" ht="12.75" customHeight="1" x14ac:dyDescent="0.2">
      <c r="A4" s="450" t="s">
        <v>205</v>
      </c>
      <c r="B4" s="451"/>
      <c r="C4" s="451"/>
      <c r="D4" s="451"/>
      <c r="E4" s="451"/>
      <c r="F4" s="452"/>
      <c r="G4" s="450" t="s">
        <v>11</v>
      </c>
      <c r="H4" s="451"/>
      <c r="I4" s="451"/>
      <c r="J4" s="451"/>
      <c r="K4" s="451"/>
      <c r="L4" s="451"/>
      <c r="M4" s="451"/>
      <c r="N4" s="452"/>
    </row>
    <row r="5" spans="1:21" s="1" customFormat="1" ht="12.75" customHeight="1" x14ac:dyDescent="0.2">
      <c r="A5" s="453"/>
      <c r="B5" s="454"/>
      <c r="C5" s="454"/>
      <c r="D5" s="454"/>
      <c r="E5" s="454"/>
      <c r="F5" s="455"/>
      <c r="G5" s="453"/>
      <c r="H5" s="454"/>
      <c r="I5" s="454"/>
      <c r="J5" s="454"/>
      <c r="K5" s="454"/>
      <c r="L5" s="454"/>
      <c r="M5" s="454"/>
      <c r="N5" s="455"/>
    </row>
    <row r="6" spans="1:21" s="1" customFormat="1" ht="13.5" customHeight="1" thickBot="1" x14ac:dyDescent="0.25">
      <c r="A6" s="456"/>
      <c r="B6" s="457"/>
      <c r="C6" s="457"/>
      <c r="D6" s="457"/>
      <c r="E6" s="457"/>
      <c r="F6" s="458"/>
      <c r="G6" s="456"/>
      <c r="H6" s="457"/>
      <c r="I6" s="457"/>
      <c r="J6" s="457"/>
      <c r="K6" s="457"/>
      <c r="L6" s="457"/>
      <c r="M6" s="457"/>
      <c r="N6" s="458"/>
    </row>
    <row r="7" spans="1:21" s="1" customFormat="1" ht="12.75" customHeight="1" x14ac:dyDescent="0.2">
      <c r="A7" s="459" t="s">
        <v>150</v>
      </c>
      <c r="B7" s="461" t="s">
        <v>234</v>
      </c>
      <c r="C7" s="463" t="s">
        <v>152</v>
      </c>
      <c r="D7" s="391"/>
      <c r="E7" s="464" t="s">
        <v>210</v>
      </c>
      <c r="F7" s="466" t="s">
        <v>154</v>
      </c>
      <c r="G7" s="468" t="s">
        <v>235</v>
      </c>
      <c r="H7" s="470" t="s">
        <v>236</v>
      </c>
      <c r="I7" s="471"/>
      <c r="J7" s="471"/>
      <c r="K7" s="471"/>
      <c r="L7" s="471"/>
      <c r="M7" s="471"/>
      <c r="N7" s="472" t="s">
        <v>25</v>
      </c>
    </row>
    <row r="8" spans="1:21" s="1" customFormat="1" ht="13.5" thickBot="1" x14ac:dyDescent="0.25">
      <c r="A8" s="460"/>
      <c r="B8" s="462"/>
      <c r="C8" s="93" t="s">
        <v>168</v>
      </c>
      <c r="D8" s="94" t="s">
        <v>169</v>
      </c>
      <c r="E8" s="465"/>
      <c r="F8" s="467"/>
      <c r="G8" s="469"/>
      <c r="H8" s="95">
        <v>1</v>
      </c>
      <c r="I8" s="96">
        <v>2</v>
      </c>
      <c r="J8" s="96">
        <v>3</v>
      </c>
      <c r="K8" s="96">
        <v>4</v>
      </c>
      <c r="L8" s="96">
        <v>5</v>
      </c>
      <c r="M8" s="96" t="s">
        <v>237</v>
      </c>
      <c r="N8" s="473"/>
    </row>
    <row r="9" spans="1:21" s="1" customFormat="1" x14ac:dyDescent="0.2">
      <c r="A9" s="182">
        <v>1</v>
      </c>
      <c r="B9" s="183" t="s">
        <v>173</v>
      </c>
      <c r="C9" s="184">
        <v>0.9</v>
      </c>
      <c r="D9" s="184">
        <v>0.76500000000000001</v>
      </c>
      <c r="E9" s="184" t="s">
        <v>238</v>
      </c>
      <c r="F9" s="148" t="s">
        <v>178</v>
      </c>
      <c r="G9" s="185" t="s">
        <v>239</v>
      </c>
      <c r="H9" s="186"/>
      <c r="I9" s="187" t="s">
        <v>240</v>
      </c>
      <c r="J9" s="187"/>
      <c r="K9" s="187"/>
      <c r="L9" s="187"/>
      <c r="M9" s="187"/>
      <c r="N9" s="188"/>
    </row>
    <row r="10" spans="1:21" s="1" customFormat="1" ht="13.5" thickBot="1" x14ac:dyDescent="0.25">
      <c r="A10" s="189">
        <v>2</v>
      </c>
      <c r="B10" s="190" t="s">
        <v>173</v>
      </c>
      <c r="C10" s="191">
        <v>1.1499999999999999</v>
      </c>
      <c r="D10" s="191">
        <v>0.97749999999999992</v>
      </c>
      <c r="E10" s="191" t="s">
        <v>241</v>
      </c>
      <c r="F10" s="159" t="s">
        <v>194</v>
      </c>
      <c r="G10" s="192" t="s">
        <v>242</v>
      </c>
      <c r="H10" s="193" t="s">
        <v>240</v>
      </c>
      <c r="I10" s="194"/>
      <c r="J10" s="194"/>
      <c r="K10" s="194"/>
      <c r="L10" s="194"/>
      <c r="M10" s="194"/>
      <c r="N10" s="195"/>
    </row>
    <row r="11" spans="1:21" x14ac:dyDescent="0.2">
      <c r="A11" s="243" t="s">
        <v>873</v>
      </c>
      <c r="B11" s="244"/>
      <c r="C11" s="245"/>
      <c r="D11" s="245"/>
      <c r="E11" s="245"/>
      <c r="F11" s="257"/>
      <c r="G11" s="120" t="s">
        <v>876</v>
      </c>
      <c r="H11" s="97" t="s">
        <v>867</v>
      </c>
      <c r="I11" s="98"/>
      <c r="J11" s="98"/>
      <c r="K11" s="98"/>
      <c r="L11" s="98"/>
      <c r="M11" s="98"/>
      <c r="N11" s="123"/>
    </row>
    <row r="12" spans="1:21" x14ac:dyDescent="0.2">
      <c r="A12" s="248" t="s">
        <v>874</v>
      </c>
      <c r="B12" s="249"/>
      <c r="C12" s="250"/>
      <c r="D12" s="250"/>
      <c r="E12" s="249"/>
      <c r="F12" s="258"/>
      <c r="G12" s="121" t="s">
        <v>896</v>
      </c>
      <c r="H12" s="99" t="s">
        <v>240</v>
      </c>
      <c r="I12" s="100" t="s">
        <v>240</v>
      </c>
      <c r="J12" s="100" t="s">
        <v>240</v>
      </c>
      <c r="K12" s="100" t="s">
        <v>240</v>
      </c>
      <c r="L12" s="100" t="s">
        <v>240</v>
      </c>
      <c r="M12" s="100" t="s">
        <v>240</v>
      </c>
      <c r="N12" s="124"/>
    </row>
    <row r="13" spans="1:21" x14ac:dyDescent="0.2">
      <c r="A13" s="248" t="s">
        <v>875</v>
      </c>
      <c r="B13" s="249"/>
      <c r="C13" s="250"/>
      <c r="D13" s="250"/>
      <c r="E13" s="249"/>
      <c r="F13" s="258"/>
      <c r="G13" s="121" t="s">
        <v>868</v>
      </c>
      <c r="H13" s="99" t="s">
        <v>867</v>
      </c>
      <c r="I13" s="100"/>
      <c r="J13" s="100"/>
      <c r="K13" s="100"/>
      <c r="L13" s="100"/>
      <c r="M13" s="100"/>
      <c r="N13" s="124"/>
    </row>
    <row r="14" spans="1:21" x14ac:dyDescent="0.2">
      <c r="A14" s="248"/>
      <c r="B14" s="249"/>
      <c r="C14" s="250"/>
      <c r="D14" s="250"/>
      <c r="E14" s="249"/>
      <c r="F14" s="258"/>
      <c r="G14" s="121" t="s">
        <v>894</v>
      </c>
      <c r="H14" s="99" t="s">
        <v>240</v>
      </c>
      <c r="I14" s="100" t="s">
        <v>240</v>
      </c>
      <c r="J14" s="100" t="s">
        <v>240</v>
      </c>
      <c r="K14" s="100" t="s">
        <v>240</v>
      </c>
      <c r="L14" s="100" t="s">
        <v>240</v>
      </c>
      <c r="M14" s="100" t="s">
        <v>240</v>
      </c>
      <c r="N14" s="124"/>
    </row>
    <row r="15" spans="1:21" x14ac:dyDescent="0.2">
      <c r="A15" s="248"/>
      <c r="B15" s="249"/>
      <c r="C15" s="250"/>
      <c r="D15" s="250"/>
      <c r="E15" s="249"/>
      <c r="F15" s="258"/>
      <c r="G15" s="121" t="s">
        <v>877</v>
      </c>
      <c r="H15" s="99" t="s">
        <v>240</v>
      </c>
      <c r="I15" s="100"/>
      <c r="J15" s="100"/>
      <c r="K15" s="100"/>
      <c r="L15" s="100"/>
      <c r="M15" s="100"/>
      <c r="N15" s="124" t="s">
        <v>887</v>
      </c>
    </row>
    <row r="16" spans="1:21" x14ac:dyDescent="0.2">
      <c r="A16" s="248"/>
      <c r="B16" s="249"/>
      <c r="C16" s="250"/>
      <c r="D16" s="250"/>
      <c r="E16" s="249"/>
      <c r="F16" s="258"/>
      <c r="G16" s="121" t="s">
        <v>879</v>
      </c>
      <c r="H16" s="99" t="s">
        <v>240</v>
      </c>
      <c r="I16" s="100"/>
      <c r="J16" s="100"/>
      <c r="K16" s="100"/>
      <c r="L16" s="100"/>
      <c r="M16" s="100"/>
      <c r="N16" s="124" t="s">
        <v>878</v>
      </c>
    </row>
    <row r="17" spans="1:14" x14ac:dyDescent="0.2">
      <c r="A17" s="248"/>
      <c r="B17" s="249"/>
      <c r="C17" s="250"/>
      <c r="D17" s="250"/>
      <c r="E17" s="249"/>
      <c r="F17" s="258"/>
      <c r="G17" s="121" t="s">
        <v>882</v>
      </c>
      <c r="H17" s="99" t="s">
        <v>240</v>
      </c>
      <c r="I17" s="100"/>
      <c r="J17" s="100"/>
      <c r="K17" s="100"/>
      <c r="L17" s="100"/>
      <c r="M17" s="100"/>
      <c r="N17" s="124"/>
    </row>
    <row r="18" spans="1:14" ht="25.5" x14ac:dyDescent="0.2">
      <c r="A18" s="248"/>
      <c r="B18" s="249"/>
      <c r="C18" s="250"/>
      <c r="D18" s="250"/>
      <c r="E18" s="249"/>
      <c r="F18" s="258"/>
      <c r="G18" s="121" t="s">
        <v>883</v>
      </c>
      <c r="H18" s="99" t="s">
        <v>869</v>
      </c>
      <c r="I18" s="100"/>
      <c r="J18" s="100"/>
      <c r="K18" s="100"/>
      <c r="L18" s="100"/>
      <c r="M18" s="100"/>
      <c r="N18" s="124"/>
    </row>
    <row r="19" spans="1:14" x14ac:dyDescent="0.2">
      <c r="A19" s="248"/>
      <c r="B19" s="249"/>
      <c r="C19" s="250"/>
      <c r="D19" s="250"/>
      <c r="E19" s="249"/>
      <c r="F19" s="258"/>
      <c r="G19" s="121" t="s">
        <v>880</v>
      </c>
      <c r="H19" s="99" t="s">
        <v>881</v>
      </c>
      <c r="I19" s="100"/>
      <c r="J19" s="100"/>
      <c r="K19" s="100"/>
      <c r="L19" s="100"/>
      <c r="M19" s="100"/>
      <c r="N19" s="124"/>
    </row>
    <row r="20" spans="1:14" x14ac:dyDescent="0.2">
      <c r="A20" s="248"/>
      <c r="B20" s="249"/>
      <c r="C20" s="250"/>
      <c r="D20" s="250"/>
      <c r="E20" s="249"/>
      <c r="F20" s="258"/>
      <c r="G20" s="121" t="s">
        <v>884</v>
      </c>
      <c r="H20" s="99" t="s">
        <v>240</v>
      </c>
      <c r="I20" s="100" t="s">
        <v>240</v>
      </c>
      <c r="J20" s="100" t="s">
        <v>240</v>
      </c>
      <c r="K20" s="100" t="s">
        <v>240</v>
      </c>
      <c r="L20" s="100" t="s">
        <v>240</v>
      </c>
      <c r="M20" s="100" t="s">
        <v>240</v>
      </c>
      <c r="N20" s="124"/>
    </row>
    <row r="21" spans="1:14" x14ac:dyDescent="0.2">
      <c r="A21" s="248"/>
      <c r="B21" s="249"/>
      <c r="C21" s="250"/>
      <c r="D21" s="250"/>
      <c r="E21" s="249"/>
      <c r="F21" s="258"/>
      <c r="G21" s="121" t="s">
        <v>885</v>
      </c>
      <c r="H21" s="99" t="s">
        <v>240</v>
      </c>
      <c r="I21" s="100" t="s">
        <v>240</v>
      </c>
      <c r="J21" s="100" t="s">
        <v>240</v>
      </c>
      <c r="K21" s="100"/>
      <c r="L21" s="100"/>
      <c r="M21" s="100"/>
      <c r="N21" s="124"/>
    </row>
    <row r="22" spans="1:14" x14ac:dyDescent="0.2">
      <c r="A22" s="248"/>
      <c r="B22" s="249"/>
      <c r="C22" s="250"/>
      <c r="D22" s="250"/>
      <c r="E22" s="249"/>
      <c r="F22" s="258"/>
      <c r="G22" s="121" t="s">
        <v>890</v>
      </c>
      <c r="H22" s="99" t="s">
        <v>240</v>
      </c>
      <c r="I22" s="100"/>
      <c r="J22" s="100"/>
      <c r="K22" s="100"/>
      <c r="L22" s="100"/>
      <c r="M22" s="100" t="s">
        <v>240</v>
      </c>
      <c r="N22" s="124"/>
    </row>
    <row r="23" spans="1:14" x14ac:dyDescent="0.2">
      <c r="A23" s="248"/>
      <c r="B23" s="249"/>
      <c r="C23" s="250"/>
      <c r="D23" s="250"/>
      <c r="E23" s="249"/>
      <c r="F23" s="258"/>
      <c r="G23" s="121" t="s">
        <v>888</v>
      </c>
      <c r="H23" s="99" t="s">
        <v>240</v>
      </c>
      <c r="I23" s="100"/>
      <c r="J23" s="100" t="s">
        <v>240</v>
      </c>
      <c r="K23" s="100"/>
      <c r="L23" s="100" t="s">
        <v>240</v>
      </c>
      <c r="M23" s="100" t="s">
        <v>240</v>
      </c>
      <c r="N23" s="124" t="s">
        <v>889</v>
      </c>
    </row>
    <row r="24" spans="1:14" x14ac:dyDescent="0.2">
      <c r="A24" s="248"/>
      <c r="B24" s="249"/>
      <c r="C24" s="250"/>
      <c r="D24" s="250"/>
      <c r="E24" s="249"/>
      <c r="F24" s="258"/>
      <c r="G24" s="121" t="s">
        <v>870</v>
      </c>
      <c r="H24" s="99" t="s">
        <v>240</v>
      </c>
      <c r="I24" s="100"/>
      <c r="J24" s="100"/>
      <c r="K24" s="100"/>
      <c r="L24" s="100"/>
      <c r="M24" s="100"/>
      <c r="N24" s="124"/>
    </row>
    <row r="25" spans="1:14" x14ac:dyDescent="0.2">
      <c r="A25" s="248"/>
      <c r="B25" s="249"/>
      <c r="C25" s="250"/>
      <c r="D25" s="250"/>
      <c r="E25" s="249"/>
      <c r="F25" s="258"/>
      <c r="G25" s="121" t="s">
        <v>871</v>
      </c>
      <c r="H25" s="99"/>
      <c r="I25" s="100"/>
      <c r="J25" s="100"/>
      <c r="K25" s="100"/>
      <c r="L25" s="100" t="s">
        <v>240</v>
      </c>
      <c r="M25" s="100"/>
      <c r="N25" s="124"/>
    </row>
    <row r="26" spans="1:14" x14ac:dyDescent="0.2">
      <c r="A26" s="248"/>
      <c r="B26" s="249"/>
      <c r="C26" s="250"/>
      <c r="D26" s="250"/>
      <c r="E26" s="249"/>
      <c r="F26" s="258"/>
      <c r="G26" s="121" t="s">
        <v>886</v>
      </c>
      <c r="H26" s="99"/>
      <c r="I26" s="100"/>
      <c r="J26" s="100"/>
      <c r="K26" s="100"/>
      <c r="L26" s="100"/>
      <c r="M26" s="100" t="s">
        <v>240</v>
      </c>
      <c r="N26" s="124"/>
    </row>
    <row r="27" spans="1:14" x14ac:dyDescent="0.2">
      <c r="A27" s="248"/>
      <c r="B27" s="249"/>
      <c r="C27" s="250"/>
      <c r="D27" s="250"/>
      <c r="E27" s="249"/>
      <c r="F27" s="258"/>
      <c r="G27" s="121" t="s">
        <v>872</v>
      </c>
      <c r="H27" s="99"/>
      <c r="I27" s="100"/>
      <c r="J27" s="100"/>
      <c r="K27" s="100"/>
      <c r="L27" s="100"/>
      <c r="M27" s="100" t="s">
        <v>240</v>
      </c>
      <c r="N27" s="124"/>
    </row>
    <row r="28" spans="1:14" x14ac:dyDescent="0.2">
      <c r="A28" s="248"/>
      <c r="B28" s="249"/>
      <c r="C28" s="250"/>
      <c r="D28" s="250"/>
      <c r="E28" s="249"/>
      <c r="F28" s="258"/>
      <c r="G28" s="121"/>
      <c r="H28" s="99"/>
      <c r="I28" s="100"/>
      <c r="J28" s="100"/>
      <c r="K28" s="100"/>
      <c r="L28" s="100"/>
      <c r="M28" s="100"/>
      <c r="N28" s="124"/>
    </row>
    <row r="29" spans="1:14" x14ac:dyDescent="0.2">
      <c r="A29" s="248">
        <f>'Sub-Cpt Record'!A11</f>
        <v>538</v>
      </c>
      <c r="B29" s="249" t="str">
        <f>IF(ISBLANK('Sub-Cpt Record'!B11),"",'Sub-Cpt Record'!B11)</f>
        <v>a</v>
      </c>
      <c r="C29" s="250">
        <f>'Sub-Cpt Record'!C11</f>
        <v>0.26</v>
      </c>
      <c r="D29" s="250">
        <f>'Sub-Cpt Record'!D11</f>
        <v>0.26</v>
      </c>
      <c r="E29" s="249" t="str">
        <f>_xlfn.CONCAT('Sub-Cpt Record'!E11," ",'Sub-Cpt Record'!F11," ",'Sub-Cpt Record'!G11," ",'Sub-Cpt Record'!H11," ",'Sub-Cpt Record'!I11," ",'Sub-Cpt Record'!J11)</f>
        <v>HAZ BI SY OK SC MB</v>
      </c>
      <c r="F29" s="320" t="str">
        <f>IF(ISBLANK('Sub-Cpt Record'!K11),"",'Sub-Cpt Record'!K11)</f>
        <v>PAWS</v>
      </c>
      <c r="G29" s="121" t="s">
        <v>891</v>
      </c>
      <c r="H29" s="99"/>
      <c r="I29" s="100"/>
      <c r="J29" s="100"/>
      <c r="K29" s="100"/>
      <c r="L29" s="100"/>
      <c r="M29" s="100"/>
      <c r="N29" s="124" t="s">
        <v>910</v>
      </c>
    </row>
    <row r="30" spans="1:14" x14ac:dyDescent="0.2">
      <c r="A30" s="248"/>
      <c r="B30" s="249"/>
      <c r="C30" s="250"/>
      <c r="D30" s="250"/>
      <c r="E30" s="249"/>
      <c r="F30" s="320"/>
      <c r="G30" s="121"/>
      <c r="H30" s="99"/>
      <c r="I30" s="100"/>
      <c r="J30" s="100"/>
      <c r="K30" s="100"/>
      <c r="L30" s="100"/>
      <c r="M30" s="100"/>
      <c r="N30" s="124"/>
    </row>
    <row r="31" spans="1:14" x14ac:dyDescent="0.2">
      <c r="A31" s="248">
        <f>'Sub-Cpt Record'!A12</f>
        <v>538</v>
      </c>
      <c r="B31" s="249" t="str">
        <f>IF(ISBLANK('Sub-Cpt Record'!B12),"",'Sub-Cpt Record'!B12)</f>
        <v>b</v>
      </c>
      <c r="C31" s="250">
        <f>'Sub-Cpt Record'!C12</f>
        <v>0.59</v>
      </c>
      <c r="D31" s="250">
        <f>'Sub-Cpt Record'!D12</f>
        <v>0.59</v>
      </c>
      <c r="E31" s="249" t="str">
        <f>_xlfn.CONCAT('Sub-Cpt Record'!E12," ",'Sub-Cpt Record'!F12," ",'Sub-Cpt Record'!G12," ",'Sub-Cpt Record'!H12," ",'Sub-Cpt Record'!I12," ",'Sub-Cpt Record'!J12)</f>
        <v>AH OK BE SC HAZ MB</v>
      </c>
      <c r="F31" s="320" t="str">
        <f>IF(ISBLANK('Sub-Cpt Record'!K12),"",'Sub-Cpt Record'!K12)</f>
        <v/>
      </c>
      <c r="G31" s="121" t="s">
        <v>913</v>
      </c>
      <c r="H31" s="99"/>
      <c r="I31" s="100"/>
      <c r="J31" s="100" t="s">
        <v>240</v>
      </c>
      <c r="K31" s="100"/>
      <c r="L31" s="100"/>
      <c r="M31" s="100" t="s">
        <v>240</v>
      </c>
      <c r="N31" s="124" t="s">
        <v>916</v>
      </c>
    </row>
    <row r="32" spans="1:14" x14ac:dyDescent="0.2">
      <c r="A32" s="248"/>
      <c r="B32" s="249"/>
      <c r="C32" s="250"/>
      <c r="D32" s="250"/>
      <c r="E32" s="249"/>
      <c r="F32" s="320"/>
      <c r="G32" s="121"/>
      <c r="H32" s="99"/>
      <c r="I32" s="100"/>
      <c r="J32" s="100"/>
      <c r="K32" s="100"/>
      <c r="L32" s="100"/>
      <c r="M32" s="100"/>
      <c r="N32" s="124"/>
    </row>
    <row r="33" spans="1:14" x14ac:dyDescent="0.2">
      <c r="A33" s="248">
        <f>'Sub-Cpt Record'!A13</f>
        <v>538</v>
      </c>
      <c r="B33" s="249" t="str">
        <f>IF(ISBLANK('Sub-Cpt Record'!B13),"",'Sub-Cpt Record'!B13)</f>
        <v>c</v>
      </c>
      <c r="C33" s="250">
        <f>'Sub-Cpt Record'!C13</f>
        <v>0.5</v>
      </c>
      <c r="D33" s="250">
        <f>'Sub-Cpt Record'!D13</f>
        <v>0.5</v>
      </c>
      <c r="E33" s="249" t="str">
        <f>_xlfn.CONCAT('Sub-Cpt Record'!E13," ",'Sub-Cpt Record'!F13," ",'Sub-Cpt Record'!G13," ",'Sub-Cpt Record'!H13," ",'Sub-Cpt Record'!I13," ",'Sub-Cpt Record'!J13)</f>
        <v>HAZ BI SY OK SC MB</v>
      </c>
      <c r="F33" s="320" t="str">
        <f>IF(ISBLANK('Sub-Cpt Record'!K13),"",'Sub-Cpt Record'!K13)</f>
        <v>PAWS</v>
      </c>
      <c r="G33" s="121" t="str">
        <f>'Felling&amp;Restocking'!R13</f>
        <v>Thinning to allow access and release coppice</v>
      </c>
      <c r="H33" s="99"/>
      <c r="I33" s="100"/>
      <c r="J33" s="100"/>
      <c r="K33" s="100"/>
      <c r="L33" s="100"/>
      <c r="M33" s="100" t="s">
        <v>240</v>
      </c>
      <c r="N33" s="124" t="s">
        <v>912</v>
      </c>
    </row>
    <row r="34" spans="1:14" x14ac:dyDescent="0.2">
      <c r="A34" s="248"/>
      <c r="B34" s="249"/>
      <c r="C34" s="250"/>
      <c r="D34" s="250"/>
      <c r="E34" s="249"/>
      <c r="F34" s="320"/>
      <c r="G34" s="121" t="str">
        <f>_xlfn.CONCAT('Felling&amp;Restocking'!R14,". Brash placed over cut stools.")</f>
        <v>Coppicing understorey in small coupes. Brash placed over cut stools.</v>
      </c>
      <c r="H34" s="99"/>
      <c r="I34" s="100"/>
      <c r="J34" s="100"/>
      <c r="K34" s="100"/>
      <c r="L34" s="100"/>
      <c r="M34" s="100" t="s">
        <v>240</v>
      </c>
      <c r="N34" s="124" t="s">
        <v>919</v>
      </c>
    </row>
    <row r="35" spans="1:14" x14ac:dyDescent="0.2">
      <c r="A35" s="248"/>
      <c r="B35" s="249"/>
      <c r="C35" s="250"/>
      <c r="D35" s="250"/>
      <c r="E35" s="249"/>
      <c r="F35" s="320"/>
      <c r="G35" s="121" t="s">
        <v>895</v>
      </c>
      <c r="H35" s="99"/>
      <c r="I35" s="100"/>
      <c r="J35" s="100"/>
      <c r="K35" s="100"/>
      <c r="L35" s="100"/>
      <c r="M35" s="100" t="s">
        <v>240</v>
      </c>
      <c r="N35" s="124"/>
    </row>
    <row r="36" spans="1:14" x14ac:dyDescent="0.2">
      <c r="A36" s="248"/>
      <c r="B36" s="249"/>
      <c r="C36" s="250"/>
      <c r="D36" s="250"/>
      <c r="E36" s="249"/>
      <c r="F36" s="320"/>
      <c r="G36" s="121"/>
      <c r="H36" s="99"/>
      <c r="I36" s="100"/>
      <c r="J36" s="100"/>
      <c r="K36" s="100"/>
      <c r="L36" s="100"/>
      <c r="M36" s="100"/>
      <c r="N36" s="124"/>
    </row>
    <row r="37" spans="1:14" x14ac:dyDescent="0.2">
      <c r="A37" s="248">
        <f>'Sub-Cpt Record'!A14</f>
        <v>1730</v>
      </c>
      <c r="B37" s="249" t="str">
        <f>IF(ISBLANK('Sub-Cpt Record'!B14),"",'Sub-Cpt Record'!B14)</f>
        <v>a</v>
      </c>
      <c r="C37" s="250">
        <f>'Sub-Cpt Record'!C14</f>
        <v>0.25</v>
      </c>
      <c r="D37" s="250">
        <f>'Sub-Cpt Record'!D14</f>
        <v>0.25</v>
      </c>
      <c r="E37" s="249" t="str">
        <f>_xlfn.CONCAT('Sub-Cpt Record'!E14," ",'Sub-Cpt Record'!F14," ",'Sub-Cpt Record'!G14," ",'Sub-Cpt Record'!H14," ",'Sub-Cpt Record'!I14," ",'Sub-Cpt Record'!J14)</f>
        <v>HAZ OK AH BI GWL MB</v>
      </c>
      <c r="F37" s="320" t="str">
        <f>IF(ISBLANK('Sub-Cpt Record'!K14),"",'Sub-Cpt Record'!K14)</f>
        <v/>
      </c>
      <c r="G37" s="121" t="s">
        <v>891</v>
      </c>
      <c r="H37" s="99"/>
      <c r="I37" s="100"/>
      <c r="J37" s="100"/>
      <c r="K37" s="100"/>
      <c r="L37" s="100"/>
      <c r="M37" s="100"/>
      <c r="N37" s="124"/>
    </row>
    <row r="38" spans="1:14" x14ac:dyDescent="0.2">
      <c r="A38" s="248"/>
      <c r="B38" s="249"/>
      <c r="C38" s="250"/>
      <c r="D38" s="250"/>
      <c r="E38" s="249"/>
      <c r="F38" s="320"/>
      <c r="G38" s="121"/>
      <c r="H38" s="99"/>
      <c r="I38" s="100"/>
      <c r="J38" s="100"/>
      <c r="K38" s="100"/>
      <c r="L38" s="100"/>
      <c r="M38" s="100"/>
      <c r="N38" s="124"/>
    </row>
    <row r="39" spans="1:14" x14ac:dyDescent="0.2">
      <c r="A39" s="248">
        <f>'Sub-Cpt Record'!A15</f>
        <v>1730</v>
      </c>
      <c r="B39" s="249" t="str">
        <f>IF(ISBLANK('Sub-Cpt Record'!B15),"",'Sub-Cpt Record'!B15)</f>
        <v>b</v>
      </c>
      <c r="C39" s="250">
        <f>'Sub-Cpt Record'!C15</f>
        <v>0.2</v>
      </c>
      <c r="D39" s="250">
        <f>'Sub-Cpt Record'!D15</f>
        <v>0.18</v>
      </c>
      <c r="E39" s="249" t="str">
        <f>_xlfn.CONCAT('Sub-Cpt Record'!E15," ",'Sub-Cpt Record'!F15," ",'Sub-Cpt Record'!G15," ",'Sub-Cpt Record'!H15," ",'Sub-Cpt Record'!I15," ",'Sub-Cpt Record'!J15)</f>
        <v>HAZ OK AH BI GWL MB</v>
      </c>
      <c r="F39" s="320" t="str">
        <f>IF(ISBLANK('Sub-Cpt Record'!K15),"",'Sub-Cpt Record'!K15)</f>
        <v/>
      </c>
      <c r="G39" s="121" t="s">
        <v>913</v>
      </c>
      <c r="H39" s="99"/>
      <c r="I39" s="100"/>
      <c r="J39" s="100"/>
      <c r="K39" s="100"/>
      <c r="L39" s="100"/>
      <c r="M39" s="100" t="s">
        <v>240</v>
      </c>
      <c r="N39" s="124" t="s">
        <v>916</v>
      </c>
    </row>
    <row r="40" spans="1:14" x14ac:dyDescent="0.2">
      <c r="A40" s="248"/>
      <c r="B40" s="249"/>
      <c r="C40" s="250"/>
      <c r="D40" s="250"/>
      <c r="E40" s="249"/>
      <c r="F40" s="320"/>
      <c r="G40" s="121"/>
      <c r="H40" s="99"/>
      <c r="I40" s="100"/>
      <c r="J40" s="100"/>
      <c r="K40" s="100"/>
      <c r="L40" s="100"/>
      <c r="M40" s="100"/>
      <c r="N40" s="124"/>
    </row>
    <row r="41" spans="1:14" x14ac:dyDescent="0.2">
      <c r="A41" s="248">
        <f>'Sub-Cpt Record'!A16</f>
        <v>1946</v>
      </c>
      <c r="B41" s="249" t="str">
        <f>IF(ISBLANK('Sub-Cpt Record'!B16),"",'Sub-Cpt Record'!B16)</f>
        <v/>
      </c>
      <c r="C41" s="250">
        <f>'Sub-Cpt Record'!C16</f>
        <v>0.16</v>
      </c>
      <c r="D41" s="250">
        <f>'Sub-Cpt Record'!D16</f>
        <v>0.16</v>
      </c>
      <c r="E41" s="249" t="str">
        <f>_xlfn.CONCAT('Sub-Cpt Record'!E16," ",'Sub-Cpt Record'!F16," ",'Sub-Cpt Record'!G16," ",'Sub-Cpt Record'!H16," ",'Sub-Cpt Record'!I16," ",'Sub-Cpt Record'!J16)</f>
        <v xml:space="preserve">CAR AH MB   </v>
      </c>
      <c r="F41" s="320" t="str">
        <f>IF(ISBLANK('Sub-Cpt Record'!K16),"",'Sub-Cpt Record'!K16)</f>
        <v/>
      </c>
      <c r="G41" s="121" t="s">
        <v>891</v>
      </c>
      <c r="H41" s="99"/>
      <c r="I41" s="100"/>
      <c r="J41" s="100"/>
      <c r="K41" s="100"/>
      <c r="L41" s="100"/>
      <c r="M41" s="100"/>
      <c r="N41" s="124"/>
    </row>
    <row r="42" spans="1:14" x14ac:dyDescent="0.2">
      <c r="A42" s="248"/>
      <c r="B42" s="249"/>
      <c r="C42" s="250"/>
      <c r="D42" s="250"/>
      <c r="E42" s="249"/>
      <c r="F42" s="320"/>
      <c r="G42" s="121"/>
      <c r="H42" s="99"/>
      <c r="I42" s="100"/>
      <c r="J42" s="100"/>
      <c r="K42" s="100"/>
      <c r="L42" s="100"/>
      <c r="M42" s="100"/>
      <c r="N42" s="124"/>
    </row>
    <row r="43" spans="1:14" x14ac:dyDescent="0.2">
      <c r="A43" s="248">
        <f>'Sub-Cpt Record'!A17</f>
        <v>2225</v>
      </c>
      <c r="B43" s="249" t="str">
        <f>IF(ISBLANK('Sub-Cpt Record'!B17),"",'Sub-Cpt Record'!B17)</f>
        <v/>
      </c>
      <c r="C43" s="250">
        <f>'Sub-Cpt Record'!C17</f>
        <v>0.48</v>
      </c>
      <c r="D43" s="250">
        <f>'Sub-Cpt Record'!D17</f>
        <v>0.48</v>
      </c>
      <c r="E43" s="249" t="str">
        <f>_xlfn.CONCAT('Sub-Cpt Record'!E17," ",'Sub-Cpt Record'!F17," ",'Sub-Cpt Record'!G17," ",'Sub-Cpt Record'!H17," ",'Sub-Cpt Record'!I17," ",'Sub-Cpt Record'!J17)</f>
        <v xml:space="preserve">PO     </v>
      </c>
      <c r="F43" s="320" t="str">
        <f>IF(ISBLANK('Sub-Cpt Record'!K17),"",'Sub-Cpt Record'!K17)</f>
        <v/>
      </c>
      <c r="G43" s="121" t="str">
        <f>'Felling&amp;Restocking'!R18</f>
        <v>Thinning to improve vigour and diameters</v>
      </c>
      <c r="H43" s="99"/>
      <c r="I43" s="100"/>
      <c r="J43" s="100" t="s">
        <v>240</v>
      </c>
      <c r="K43" s="100"/>
      <c r="L43" s="100"/>
      <c r="M43" s="100"/>
      <c r="N43" s="124"/>
    </row>
    <row r="44" spans="1:14" x14ac:dyDescent="0.2">
      <c r="A44" s="248"/>
      <c r="B44" s="249"/>
      <c r="C44" s="250"/>
      <c r="D44" s="250"/>
      <c r="E44" s="249"/>
      <c r="F44" s="320"/>
      <c r="G44" s="121" t="s">
        <v>936</v>
      </c>
      <c r="H44" s="99"/>
      <c r="I44" s="100"/>
      <c r="J44" s="100" t="s">
        <v>240</v>
      </c>
      <c r="K44" s="100"/>
      <c r="L44" s="100"/>
      <c r="M44" s="100"/>
      <c r="N44" s="124"/>
    </row>
    <row r="45" spans="1:14" x14ac:dyDescent="0.2">
      <c r="A45" s="248"/>
      <c r="B45" s="249"/>
      <c r="C45" s="250"/>
      <c r="D45" s="250"/>
      <c r="E45" s="249"/>
      <c r="F45" s="320"/>
      <c r="G45" s="121"/>
      <c r="H45" s="99"/>
      <c r="I45" s="100"/>
      <c r="J45" s="100"/>
      <c r="K45" s="100"/>
      <c r="L45" s="100"/>
      <c r="M45" s="100"/>
      <c r="N45" s="124"/>
    </row>
    <row r="46" spans="1:14" x14ac:dyDescent="0.2">
      <c r="A46" s="248">
        <f>'Sub-Cpt Record'!A18</f>
        <v>2840</v>
      </c>
      <c r="B46" s="249" t="str">
        <f>IF(ISBLANK('Sub-Cpt Record'!B18),"",'Sub-Cpt Record'!B18)</f>
        <v/>
      </c>
      <c r="C46" s="250">
        <f>'Sub-Cpt Record'!C18</f>
        <v>1.2</v>
      </c>
      <c r="D46" s="250">
        <f>'Sub-Cpt Record'!D18</f>
        <v>1.2</v>
      </c>
      <c r="E46" s="249" t="str">
        <f>_xlfn.CONCAT('Sub-Cpt Record'!E18," ",'Sub-Cpt Record'!F18," ",'Sub-Cpt Record'!G18," ",'Sub-Cpt Record'!H18," ",'Sub-Cpt Record'!I18," ",'Sub-Cpt Record'!J18)</f>
        <v>HAZ OK AH BI GWL MB</v>
      </c>
      <c r="F46" s="320" t="str">
        <f>IF(ISBLANK('Sub-Cpt Record'!K18),"",'Sub-Cpt Record'!K18)</f>
        <v>ASNW</v>
      </c>
      <c r="G46" s="121" t="s">
        <v>856</v>
      </c>
      <c r="H46" s="99" t="s">
        <v>240</v>
      </c>
      <c r="I46" s="100"/>
      <c r="J46" s="100"/>
      <c r="K46" s="100"/>
      <c r="L46" s="100"/>
      <c r="M46" s="100"/>
      <c r="N46" s="124"/>
    </row>
    <row r="47" spans="1:14" x14ac:dyDescent="0.2">
      <c r="A47" s="248"/>
      <c r="B47" s="249"/>
      <c r="C47" s="250"/>
      <c r="D47" s="250"/>
      <c r="E47" s="249"/>
      <c r="F47" s="320"/>
      <c r="G47" s="121" t="s">
        <v>895</v>
      </c>
      <c r="H47" s="99" t="s">
        <v>240</v>
      </c>
      <c r="I47" s="100"/>
      <c r="J47" s="100"/>
      <c r="K47" s="100"/>
      <c r="L47" s="100"/>
      <c r="M47" s="100"/>
      <c r="N47" s="124"/>
    </row>
    <row r="48" spans="1:14" x14ac:dyDescent="0.2">
      <c r="A48" s="248"/>
      <c r="B48" s="249"/>
      <c r="C48" s="250"/>
      <c r="D48" s="250"/>
      <c r="E48" s="249"/>
      <c r="F48" s="320"/>
      <c r="G48" s="121" t="str">
        <f>'Felling&amp;Restocking'!R19</f>
        <v>Thinning to allow access and release coppice</v>
      </c>
      <c r="H48" s="99"/>
      <c r="I48" s="100" t="s">
        <v>240</v>
      </c>
      <c r="J48" s="100"/>
      <c r="K48" s="100"/>
      <c r="L48" s="100"/>
      <c r="M48" s="100"/>
      <c r="N48" s="124" t="s">
        <v>912</v>
      </c>
    </row>
    <row r="49" spans="1:14" x14ac:dyDescent="0.2">
      <c r="A49" s="248"/>
      <c r="B49" s="249"/>
      <c r="C49" s="250"/>
      <c r="D49" s="250"/>
      <c r="E49" s="249"/>
      <c r="F49" s="320"/>
      <c r="G49" s="121" t="str">
        <f>'Felling&amp;Restocking'!R20</f>
        <v>Felling diseased ash (mainly E end)</v>
      </c>
      <c r="H49" s="99"/>
      <c r="I49" s="100" t="s">
        <v>240</v>
      </c>
      <c r="J49" s="100"/>
      <c r="K49" s="100"/>
      <c r="L49" s="100"/>
      <c r="M49" s="100"/>
      <c r="N49" s="124" t="s">
        <v>919</v>
      </c>
    </row>
    <row r="50" spans="1:14" x14ac:dyDescent="0.2">
      <c r="A50" s="248"/>
      <c r="B50" s="249"/>
      <c r="C50" s="250"/>
      <c r="D50" s="250"/>
      <c r="E50" s="249"/>
      <c r="F50" s="320"/>
      <c r="G50" s="121" t="str">
        <f>_xlfn.CONCAT('Felling&amp;Restocking'!R21,". Brash placed over cut stools.")</f>
        <v>Coppicing understorey, in small coupes. Brash placed over cut stools.</v>
      </c>
      <c r="H50" s="99"/>
      <c r="I50" s="100"/>
      <c r="J50" s="100" t="s">
        <v>240</v>
      </c>
      <c r="K50" s="100" t="s">
        <v>240</v>
      </c>
      <c r="L50" s="100" t="s">
        <v>240</v>
      </c>
      <c r="M50" s="100"/>
      <c r="N50" s="124" t="s">
        <v>919</v>
      </c>
    </row>
    <row r="51" spans="1:14" x14ac:dyDescent="0.2">
      <c r="A51" s="248"/>
      <c r="B51" s="249"/>
      <c r="C51" s="250"/>
      <c r="D51" s="250"/>
      <c r="E51" s="249"/>
      <c r="F51" s="320"/>
      <c r="G51" s="121" t="s">
        <v>921</v>
      </c>
      <c r="H51" s="99"/>
      <c r="I51" s="100"/>
      <c r="J51" s="100"/>
      <c r="K51" s="100"/>
      <c r="L51" s="100" t="s">
        <v>240</v>
      </c>
      <c r="M51" s="100" t="s">
        <v>240</v>
      </c>
      <c r="N51" s="124"/>
    </row>
    <row r="52" spans="1:14" x14ac:dyDescent="0.2">
      <c r="A52" s="248"/>
      <c r="B52" s="249"/>
      <c r="C52" s="250"/>
      <c r="D52" s="250"/>
      <c r="E52" s="249"/>
      <c r="F52" s="320"/>
      <c r="G52" s="121"/>
      <c r="H52" s="99"/>
      <c r="I52" s="100"/>
      <c r="J52" s="100"/>
      <c r="K52" s="100"/>
      <c r="L52" s="100"/>
      <c r="M52" s="100"/>
      <c r="N52" s="124"/>
    </row>
    <row r="53" spans="1:14" x14ac:dyDescent="0.2">
      <c r="A53" s="248">
        <f>'Sub-Cpt Record'!A19</f>
        <v>4553</v>
      </c>
      <c r="B53" s="249" t="str">
        <f>IF(ISBLANK('Sub-Cpt Record'!B19),"",'Sub-Cpt Record'!B19)</f>
        <v/>
      </c>
      <c r="C53" s="250">
        <f>'Sub-Cpt Record'!C19</f>
        <v>0.37</v>
      </c>
      <c r="D53" s="250">
        <f>'Sub-Cpt Record'!D19</f>
        <v>0.37</v>
      </c>
      <c r="E53" s="249" t="str">
        <f>_xlfn.CONCAT('Sub-Cpt Record'!E19," ",'Sub-Cpt Record'!F19," ",'Sub-Cpt Record'!G19," ",'Sub-Cpt Record'!H19," ",'Sub-Cpt Record'!I19," ",'Sub-Cpt Record'!J19)</f>
        <v xml:space="preserve">BI AH HAZ OK MB </v>
      </c>
      <c r="F53" s="320" t="str">
        <f>IF(ISBLANK('Sub-Cpt Record'!K19),"",'Sub-Cpt Record'!K19)</f>
        <v/>
      </c>
      <c r="G53" s="121" t="s">
        <v>891</v>
      </c>
      <c r="H53" s="99"/>
      <c r="I53" s="100"/>
      <c r="J53" s="100"/>
      <c r="K53" s="100"/>
      <c r="L53" s="100"/>
      <c r="M53" s="100"/>
      <c r="N53" s="124"/>
    </row>
    <row r="54" spans="1:14" x14ac:dyDescent="0.2">
      <c r="A54" s="248"/>
      <c r="B54" s="249"/>
      <c r="C54" s="250"/>
      <c r="D54" s="250"/>
      <c r="E54" s="249"/>
      <c r="F54" s="320"/>
      <c r="G54" s="121"/>
      <c r="H54" s="99"/>
      <c r="I54" s="100"/>
      <c r="J54" s="100"/>
      <c r="K54" s="100"/>
      <c r="L54" s="100"/>
      <c r="M54" s="100"/>
      <c r="N54" s="124"/>
    </row>
    <row r="55" spans="1:14" x14ac:dyDescent="0.2">
      <c r="A55" s="248">
        <f>'Sub-Cpt Record'!A20</f>
        <v>4932</v>
      </c>
      <c r="B55" s="249" t="str">
        <f>IF(ISBLANK('Sub-Cpt Record'!B20),"",'Sub-Cpt Record'!B20)</f>
        <v/>
      </c>
      <c r="C55" s="250">
        <f>'Sub-Cpt Record'!C20</f>
        <v>1.39</v>
      </c>
      <c r="D55" s="250">
        <f>'Sub-Cpt Record'!D20</f>
        <v>1.17</v>
      </c>
      <c r="E55" s="249" t="str">
        <f>_xlfn.CONCAT('Sub-Cpt Record'!E20," ",'Sub-Cpt Record'!F20," ",'Sub-Cpt Record'!G20," ",'Sub-Cpt Record'!H20," ",'Sub-Cpt Record'!I20," ",'Sub-Cpt Record'!J20)</f>
        <v xml:space="preserve">PO     </v>
      </c>
      <c r="F55" s="320" t="str">
        <f>IF(ISBLANK('Sub-Cpt Record'!K20),"",'Sub-Cpt Record'!K20)</f>
        <v/>
      </c>
      <c r="G55" s="121" t="s">
        <v>932</v>
      </c>
      <c r="H55" s="99" t="s">
        <v>240</v>
      </c>
      <c r="I55" s="100" t="s">
        <v>240</v>
      </c>
      <c r="J55" s="100" t="s">
        <v>240</v>
      </c>
      <c r="K55" s="100" t="s">
        <v>240</v>
      </c>
      <c r="L55" s="100" t="s">
        <v>240</v>
      </c>
      <c r="M55" s="100" t="s">
        <v>240</v>
      </c>
      <c r="N55" s="124"/>
    </row>
    <row r="56" spans="1:14" ht="25.5" x14ac:dyDescent="0.2">
      <c r="A56" s="248"/>
      <c r="B56" s="249"/>
      <c r="C56" s="250"/>
      <c r="D56" s="250"/>
      <c r="E56" s="249"/>
      <c r="F56" s="320"/>
      <c r="G56" s="121" t="str">
        <f>'Felling&amp;Restocking'!R23</f>
        <v>Thinning interior to improve vigour and diameters</v>
      </c>
      <c r="H56" s="99"/>
      <c r="I56" s="100"/>
      <c r="J56" s="100"/>
      <c r="K56" s="100"/>
      <c r="L56" s="100"/>
      <c r="M56" s="100" t="s">
        <v>240</v>
      </c>
      <c r="N56" s="124" t="s">
        <v>927</v>
      </c>
    </row>
    <row r="57" spans="1:14" x14ac:dyDescent="0.2">
      <c r="A57" s="248"/>
      <c r="B57" s="249"/>
      <c r="C57" s="250"/>
      <c r="D57" s="250"/>
      <c r="E57" s="249"/>
      <c r="F57" s="320"/>
      <c r="G57" s="121" t="s">
        <v>937</v>
      </c>
      <c r="H57" s="99"/>
      <c r="I57" s="100"/>
      <c r="J57" s="100"/>
      <c r="K57" s="100"/>
      <c r="L57" s="100"/>
      <c r="M57" s="100" t="s">
        <v>240</v>
      </c>
      <c r="N57" s="124"/>
    </row>
    <row r="58" spans="1:14" x14ac:dyDescent="0.2">
      <c r="A58" s="248"/>
      <c r="B58" s="249"/>
      <c r="C58" s="250"/>
      <c r="D58" s="250"/>
      <c r="E58" s="249"/>
      <c r="F58" s="320"/>
      <c r="G58" s="121"/>
      <c r="H58" s="99"/>
      <c r="I58" s="100"/>
      <c r="J58" s="100"/>
      <c r="K58" s="100"/>
      <c r="L58" s="100"/>
      <c r="M58" s="100"/>
      <c r="N58" s="124"/>
    </row>
    <row r="59" spans="1:14" x14ac:dyDescent="0.2">
      <c r="A59" s="248">
        <f>'Sub-Cpt Record'!A21</f>
        <v>6933</v>
      </c>
      <c r="B59" s="249" t="str">
        <f>IF(ISBLANK('Sub-Cpt Record'!B21),"",'Sub-Cpt Record'!B21)</f>
        <v/>
      </c>
      <c r="C59" s="250">
        <f>'Sub-Cpt Record'!C21</f>
        <v>1.79</v>
      </c>
      <c r="D59" s="250">
        <f>'Sub-Cpt Record'!D21</f>
        <v>1.37</v>
      </c>
      <c r="E59" s="249" t="str">
        <f>_xlfn.CONCAT('Sub-Cpt Record'!E21," ",'Sub-Cpt Record'!F21," ",'Sub-Cpt Record'!G21," ",'Sub-Cpt Record'!H21," ",'Sub-Cpt Record'!I21," ",'Sub-Cpt Record'!J21)</f>
        <v>BI AH PO MB SS MC</v>
      </c>
      <c r="F59" s="320" t="str">
        <f>IF(ISBLANK('Sub-Cpt Record'!K21),"",'Sub-Cpt Record'!K21)</f>
        <v/>
      </c>
      <c r="G59" s="121" t="s">
        <v>928</v>
      </c>
      <c r="H59" s="99"/>
      <c r="I59" s="100"/>
      <c r="J59" s="100" t="s">
        <v>240</v>
      </c>
      <c r="K59" s="100"/>
      <c r="L59" s="100"/>
      <c r="M59" s="100"/>
      <c r="N59" s="124"/>
    </row>
    <row r="60" spans="1:14" x14ac:dyDescent="0.2">
      <c r="A60" s="248"/>
      <c r="B60" s="249"/>
      <c r="C60" s="250"/>
      <c r="D60" s="250"/>
      <c r="E60" s="249"/>
      <c r="F60" s="320"/>
      <c r="G60" s="121" t="s">
        <v>929</v>
      </c>
      <c r="H60" s="99"/>
      <c r="I60" s="100"/>
      <c r="J60" s="100" t="s">
        <v>240</v>
      </c>
      <c r="K60" s="100" t="s">
        <v>240</v>
      </c>
      <c r="L60" s="100" t="s">
        <v>240</v>
      </c>
      <c r="M60" s="100"/>
      <c r="N60" s="124"/>
    </row>
    <row r="61" spans="1:14" x14ac:dyDescent="0.2">
      <c r="A61" s="248"/>
      <c r="B61" s="249"/>
      <c r="C61" s="250"/>
      <c r="D61" s="250"/>
      <c r="E61" s="249"/>
      <c r="F61" s="320"/>
      <c r="G61" s="121"/>
      <c r="H61" s="99"/>
      <c r="I61" s="100"/>
      <c r="J61" s="100"/>
      <c r="K61" s="100"/>
      <c r="L61" s="100"/>
      <c r="M61" s="100"/>
      <c r="N61" s="124"/>
    </row>
    <row r="62" spans="1:14" x14ac:dyDescent="0.2">
      <c r="A62" s="248">
        <f>'Sub-Cpt Record'!A22</f>
        <v>7142</v>
      </c>
      <c r="B62" s="249" t="str">
        <f>IF(ISBLANK('Sub-Cpt Record'!B22),"",'Sub-Cpt Record'!B22)</f>
        <v/>
      </c>
      <c r="C62" s="250">
        <f>'Sub-Cpt Record'!C22</f>
        <v>0.06</v>
      </c>
      <c r="D62" s="250">
        <f>'Sub-Cpt Record'!D22</f>
        <v>0.06</v>
      </c>
      <c r="E62" s="249" t="str">
        <f>_xlfn.CONCAT('Sub-Cpt Record'!E22," ",'Sub-Cpt Record'!F22," ",'Sub-Cpt Record'!G22," ",'Sub-Cpt Record'!H22," ",'Sub-Cpt Record'!I22," ",'Sub-Cpt Record'!J22)</f>
        <v xml:space="preserve">AH BE OK MB  </v>
      </c>
      <c r="F62" s="320" t="str">
        <f>IF(ISBLANK('Sub-Cpt Record'!K22),"",'Sub-Cpt Record'!K22)</f>
        <v/>
      </c>
      <c r="G62" s="121" t="s">
        <v>891</v>
      </c>
      <c r="H62" s="99"/>
      <c r="I62" s="100"/>
      <c r="J62" s="100"/>
      <c r="K62" s="100"/>
      <c r="L62" s="100"/>
      <c r="M62" s="100"/>
      <c r="N62" s="124"/>
    </row>
    <row r="63" spans="1:14" x14ac:dyDescent="0.2">
      <c r="A63" s="248"/>
      <c r="B63" s="249"/>
      <c r="C63" s="250"/>
      <c r="D63" s="250"/>
      <c r="E63" s="249"/>
      <c r="F63" s="320"/>
      <c r="G63" s="121"/>
      <c r="H63" s="99"/>
      <c r="I63" s="100"/>
      <c r="J63" s="100"/>
      <c r="K63" s="100"/>
      <c r="L63" s="100"/>
      <c r="M63" s="100"/>
      <c r="N63" s="124"/>
    </row>
    <row r="64" spans="1:14" x14ac:dyDescent="0.2">
      <c r="A64" s="248">
        <f>'Sub-Cpt Record'!A23</f>
        <v>8230</v>
      </c>
      <c r="B64" s="249" t="str">
        <f>IF(ISBLANK('Sub-Cpt Record'!B23),"",'Sub-Cpt Record'!B23)</f>
        <v>a</v>
      </c>
      <c r="C64" s="250">
        <f>'Sub-Cpt Record'!C23</f>
        <v>0.11</v>
      </c>
      <c r="D64" s="250">
        <f>'Sub-Cpt Record'!D23</f>
        <v>0.1</v>
      </c>
      <c r="E64" s="249" t="str">
        <f>_xlfn.CONCAT('Sub-Cpt Record'!E23," ",'Sub-Cpt Record'!F23," ",'Sub-Cpt Record'!G23," ",'Sub-Cpt Record'!H23," ",'Sub-Cpt Record'!I23," ",'Sub-Cpt Record'!J23)</f>
        <v xml:space="preserve">JRE HAZ    </v>
      </c>
      <c r="F64" s="320" t="str">
        <f>IF(ISBLANK('Sub-Cpt Record'!K23),"",'Sub-Cpt Record'!K23)</f>
        <v/>
      </c>
      <c r="G64" s="121" t="s">
        <v>930</v>
      </c>
      <c r="H64" s="99" t="s">
        <v>240</v>
      </c>
      <c r="I64" s="100" t="s">
        <v>240</v>
      </c>
      <c r="J64" s="100" t="s">
        <v>240</v>
      </c>
      <c r="K64" s="100" t="s">
        <v>240</v>
      </c>
      <c r="L64" s="100" t="s">
        <v>240</v>
      </c>
      <c r="M64" s="100" t="s">
        <v>240</v>
      </c>
      <c r="N64" s="124"/>
    </row>
    <row r="65" spans="1:14" x14ac:dyDescent="0.2">
      <c r="A65" s="248"/>
      <c r="B65" s="249"/>
      <c r="C65" s="250"/>
      <c r="D65" s="250"/>
      <c r="E65" s="249"/>
      <c r="F65" s="320"/>
      <c r="G65" s="121"/>
      <c r="H65" s="99"/>
      <c r="I65" s="100"/>
      <c r="J65" s="100"/>
      <c r="K65" s="100"/>
      <c r="L65" s="100"/>
      <c r="M65" s="100"/>
      <c r="N65" s="124"/>
    </row>
    <row r="66" spans="1:14" x14ac:dyDescent="0.2">
      <c r="A66" s="248">
        <f>'Sub-Cpt Record'!A24</f>
        <v>8230</v>
      </c>
      <c r="B66" s="249" t="str">
        <f>IF(ISBLANK('Sub-Cpt Record'!B24),"",'Sub-Cpt Record'!B24)</f>
        <v>b</v>
      </c>
      <c r="C66" s="250">
        <f>'Sub-Cpt Record'!C24</f>
        <v>0.46</v>
      </c>
      <c r="D66" s="250">
        <f>'Sub-Cpt Record'!D24</f>
        <v>0.46</v>
      </c>
      <c r="E66" s="249" t="str">
        <f>_xlfn.CONCAT('Sub-Cpt Record'!E24," ",'Sub-Cpt Record'!F24," ",'Sub-Cpt Record'!G24," ",'Sub-Cpt Record'!H24," ",'Sub-Cpt Record'!I24," ",'Sub-Cpt Record'!J24)</f>
        <v xml:space="preserve">PO SY MB   </v>
      </c>
      <c r="F66" s="320" t="str">
        <f>IF(ISBLANK('Sub-Cpt Record'!K24),"",'Sub-Cpt Record'!K24)</f>
        <v/>
      </c>
      <c r="G66" s="121" t="str">
        <f>'Felling&amp;Restocking'!R27</f>
        <v>Thinning to release sycamore regeneration</v>
      </c>
      <c r="H66" s="99"/>
      <c r="I66" s="100"/>
      <c r="J66" s="100"/>
      <c r="K66" s="100"/>
      <c r="L66" s="100"/>
      <c r="M66" s="100" t="s">
        <v>240</v>
      </c>
      <c r="N66" s="124"/>
    </row>
    <row r="67" spans="1:14" x14ac:dyDescent="0.2">
      <c r="A67" s="248"/>
      <c r="B67" s="249"/>
      <c r="C67" s="250"/>
      <c r="D67" s="250"/>
      <c r="E67" s="249"/>
      <c r="F67" s="320"/>
      <c r="G67" s="121"/>
      <c r="H67" s="99"/>
      <c r="I67" s="100"/>
      <c r="J67" s="100"/>
      <c r="K67" s="100"/>
      <c r="L67" s="100"/>
      <c r="M67" s="100"/>
      <c r="N67" s="124"/>
    </row>
    <row r="68" spans="1:14" x14ac:dyDescent="0.2">
      <c r="A68" s="248">
        <f>'Sub-Cpt Record'!A25</f>
        <v>9325</v>
      </c>
      <c r="B68" s="249" t="str">
        <f>IF(ISBLANK('Sub-Cpt Record'!B25),"",'Sub-Cpt Record'!B25)</f>
        <v/>
      </c>
      <c r="C68" s="250">
        <f>'Sub-Cpt Record'!C25</f>
        <v>0.37</v>
      </c>
      <c r="D68" s="250">
        <f>'Sub-Cpt Record'!D25</f>
        <v>0.37</v>
      </c>
      <c r="E68" s="249" t="str">
        <f>_xlfn.CONCAT('Sub-Cpt Record'!E25," ",'Sub-Cpt Record'!F25," ",'Sub-Cpt Record'!G25," ",'Sub-Cpt Record'!H25," ",'Sub-Cpt Record'!I25," ",'Sub-Cpt Record'!J25)</f>
        <v xml:space="preserve">PO     </v>
      </c>
      <c r="F68" s="320" t="str">
        <f>IF(ISBLANK('Sub-Cpt Record'!K25),"",'Sub-Cpt Record'!K25)</f>
        <v/>
      </c>
      <c r="G68" s="121" t="s">
        <v>928</v>
      </c>
      <c r="H68" s="99"/>
      <c r="I68" s="100"/>
      <c r="J68" s="100" t="s">
        <v>240</v>
      </c>
      <c r="K68" s="100"/>
      <c r="L68" s="100"/>
      <c r="M68" s="100"/>
      <c r="N68" s="124"/>
    </row>
    <row r="69" spans="1:14" x14ac:dyDescent="0.2">
      <c r="A69" s="248"/>
      <c r="B69" s="249"/>
      <c r="C69" s="250"/>
      <c r="D69" s="250"/>
      <c r="E69" s="249"/>
      <c r="F69" s="320"/>
      <c r="G69" s="121" t="s">
        <v>929</v>
      </c>
      <c r="H69" s="99"/>
      <c r="I69" s="100"/>
      <c r="J69" s="100" t="s">
        <v>240</v>
      </c>
      <c r="K69" s="100" t="s">
        <v>240</v>
      </c>
      <c r="L69" s="100" t="s">
        <v>240</v>
      </c>
      <c r="M69" s="100"/>
      <c r="N69" s="124"/>
    </row>
    <row r="70" spans="1:14" ht="13.5" thickBot="1" x14ac:dyDescent="0.25">
      <c r="A70" s="259"/>
      <c r="B70" s="260"/>
      <c r="C70" s="261"/>
      <c r="D70" s="261"/>
      <c r="E70" s="260"/>
      <c r="F70" s="262"/>
      <c r="G70" s="122"/>
      <c r="H70" s="101"/>
      <c r="I70" s="102"/>
      <c r="J70" s="102"/>
      <c r="K70" s="102"/>
      <c r="L70" s="102"/>
      <c r="M70" s="102"/>
      <c r="N70" s="125"/>
    </row>
  </sheetData>
  <sheetProtection password="DBC9" sheet="1" objects="1" scenarios="1" insertRows="0" deleteRows="0" selectLockedCells="1"/>
  <mergeCells count="10">
    <mergeCell ref="A4:F6"/>
    <mergeCell ref="G4:N6"/>
    <mergeCell ref="A7:A8"/>
    <mergeCell ref="B7:B8"/>
    <mergeCell ref="C7:D7"/>
    <mergeCell ref="E7:E8"/>
    <mergeCell ref="F7:F8"/>
    <mergeCell ref="G7:G8"/>
    <mergeCell ref="H7:M7"/>
    <mergeCell ref="N7:N8"/>
  </mergeCells>
  <pageMargins left="0.25" right="0.25" top="0.75" bottom="0.75" header="0.3" footer="0.3"/>
  <pageSetup paperSize="8" scale="7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D143"/>
  <sheetViews>
    <sheetView workbookViewId="0">
      <pane ySplit="1" topLeftCell="A41" activePane="bottomLeft" state="frozen"/>
      <selection pane="bottomLeft" activeCell="A2" sqref="A2"/>
    </sheetView>
  </sheetViews>
  <sheetFormatPr defaultRowHeight="12.75" x14ac:dyDescent="0.2"/>
  <cols>
    <col min="1" max="1" width="7.85546875" customWidth="1"/>
    <col min="2" max="2" width="23" bestFit="1" customWidth="1"/>
    <col min="3" max="3" width="25" bestFit="1" customWidth="1"/>
    <col min="4" max="4" width="15.7109375" customWidth="1"/>
  </cols>
  <sheetData>
    <row r="1" spans="1:4" s="196" customFormat="1" ht="25.5" x14ac:dyDescent="0.2">
      <c r="A1" s="197" t="s">
        <v>243</v>
      </c>
      <c r="B1" s="197" t="s">
        <v>244</v>
      </c>
      <c r="C1" s="197" t="s">
        <v>245</v>
      </c>
      <c r="D1" s="197" t="s">
        <v>246</v>
      </c>
    </row>
    <row r="2" spans="1:4" x14ac:dyDescent="0.2">
      <c r="A2" s="3" t="s">
        <v>193</v>
      </c>
      <c r="B2" s="3" t="s">
        <v>247</v>
      </c>
      <c r="C2" s="3" t="s">
        <v>248</v>
      </c>
      <c r="D2" s="3" t="s">
        <v>249</v>
      </c>
    </row>
    <row r="3" spans="1:4" x14ac:dyDescent="0.2">
      <c r="A3" s="3" t="s">
        <v>250</v>
      </c>
      <c r="B3" s="3" t="s">
        <v>251</v>
      </c>
      <c r="C3" s="3" t="s">
        <v>252</v>
      </c>
      <c r="D3" s="3" t="s">
        <v>249</v>
      </c>
    </row>
    <row r="4" spans="1:4" x14ac:dyDescent="0.2">
      <c r="A4" s="3" t="s">
        <v>253</v>
      </c>
      <c r="B4" s="3" t="s">
        <v>254</v>
      </c>
      <c r="C4" s="3" t="s">
        <v>255</v>
      </c>
      <c r="D4" s="3" t="s">
        <v>249</v>
      </c>
    </row>
    <row r="5" spans="1:4" x14ac:dyDescent="0.2">
      <c r="A5" s="3" t="s">
        <v>256</v>
      </c>
      <c r="B5" s="3" t="s">
        <v>257</v>
      </c>
      <c r="C5" s="3" t="s">
        <v>258</v>
      </c>
      <c r="D5" s="3" t="s">
        <v>249</v>
      </c>
    </row>
    <row r="6" spans="1:4" x14ac:dyDescent="0.2">
      <c r="A6" s="3" t="s">
        <v>259</v>
      </c>
      <c r="B6" s="3" t="s">
        <v>260</v>
      </c>
      <c r="C6" s="3" t="s">
        <v>261</v>
      </c>
      <c r="D6" s="3" t="s">
        <v>249</v>
      </c>
    </row>
    <row r="7" spans="1:4" x14ac:dyDescent="0.2">
      <c r="A7" s="3" t="s">
        <v>262</v>
      </c>
      <c r="B7" s="3" t="s">
        <v>263</v>
      </c>
      <c r="C7" s="3" t="s">
        <v>264</v>
      </c>
      <c r="D7" s="3" t="s">
        <v>265</v>
      </c>
    </row>
    <row r="8" spans="1:4" x14ac:dyDescent="0.2">
      <c r="A8" s="3" t="s">
        <v>266</v>
      </c>
      <c r="B8" s="3" t="s">
        <v>267</v>
      </c>
      <c r="C8" s="3" t="s">
        <v>268</v>
      </c>
      <c r="D8" s="3" t="s">
        <v>249</v>
      </c>
    </row>
    <row r="9" spans="1:4" x14ac:dyDescent="0.2">
      <c r="A9" s="3" t="s">
        <v>269</v>
      </c>
      <c r="B9" s="3" t="s">
        <v>270</v>
      </c>
      <c r="C9" s="3" t="s">
        <v>271</v>
      </c>
      <c r="D9" s="3" t="s">
        <v>249</v>
      </c>
    </row>
    <row r="10" spans="1:4" x14ac:dyDescent="0.2">
      <c r="A10" s="3" t="s">
        <v>272</v>
      </c>
      <c r="B10" s="3" t="s">
        <v>273</v>
      </c>
      <c r="C10" s="3" t="s">
        <v>274</v>
      </c>
      <c r="D10" s="3" t="s">
        <v>249</v>
      </c>
    </row>
    <row r="11" spans="1:4" x14ac:dyDescent="0.2">
      <c r="A11" s="3" t="s">
        <v>275</v>
      </c>
      <c r="B11" s="3" t="s">
        <v>276</v>
      </c>
      <c r="C11" s="3" t="s">
        <v>277</v>
      </c>
      <c r="D11" s="3" t="s">
        <v>265</v>
      </c>
    </row>
    <row r="12" spans="1:4" x14ac:dyDescent="0.2">
      <c r="A12" s="4" t="s">
        <v>278</v>
      </c>
      <c r="B12" s="3" t="s">
        <v>273</v>
      </c>
      <c r="C12" s="3" t="s">
        <v>274</v>
      </c>
      <c r="D12" s="3" t="s">
        <v>249</v>
      </c>
    </row>
    <row r="13" spans="1:4" x14ac:dyDescent="0.2">
      <c r="A13" s="3" t="s">
        <v>279</v>
      </c>
      <c r="B13" s="3" t="s">
        <v>280</v>
      </c>
      <c r="C13" s="3" t="s">
        <v>281</v>
      </c>
      <c r="D13" s="3" t="s">
        <v>265</v>
      </c>
    </row>
    <row r="14" spans="1:4" x14ac:dyDescent="0.2">
      <c r="A14" s="3" t="s">
        <v>282</v>
      </c>
      <c r="B14" s="3" t="s">
        <v>283</v>
      </c>
      <c r="C14" s="3" t="s">
        <v>284</v>
      </c>
      <c r="D14" s="3" t="s">
        <v>249</v>
      </c>
    </row>
    <row r="15" spans="1:4" x14ac:dyDescent="0.2">
      <c r="A15" s="3" t="s">
        <v>285</v>
      </c>
      <c r="B15" s="3" t="s">
        <v>286</v>
      </c>
      <c r="C15" s="3" t="s">
        <v>287</v>
      </c>
      <c r="D15" s="3" t="s">
        <v>249</v>
      </c>
    </row>
    <row r="16" spans="1:4" x14ac:dyDescent="0.2">
      <c r="A16" s="3" t="s">
        <v>288</v>
      </c>
      <c r="B16" s="3" t="s">
        <v>289</v>
      </c>
      <c r="C16" s="3" t="s">
        <v>290</v>
      </c>
      <c r="D16" s="3" t="s">
        <v>249</v>
      </c>
    </row>
    <row r="17" spans="1:4" x14ac:dyDescent="0.2">
      <c r="A17" s="3" t="s">
        <v>291</v>
      </c>
      <c r="B17" s="3" t="s">
        <v>292</v>
      </c>
      <c r="C17" s="3" t="s">
        <v>293</v>
      </c>
      <c r="D17" s="3" t="s">
        <v>249</v>
      </c>
    </row>
    <row r="18" spans="1:4" x14ac:dyDescent="0.2">
      <c r="A18" s="3" t="s">
        <v>294</v>
      </c>
      <c r="B18" s="3" t="s">
        <v>295</v>
      </c>
      <c r="C18" s="3" t="s">
        <v>296</v>
      </c>
      <c r="D18" s="3" t="s">
        <v>249</v>
      </c>
    </row>
    <row r="19" spans="1:4" x14ac:dyDescent="0.2">
      <c r="A19" s="3" t="s">
        <v>297</v>
      </c>
      <c r="B19" s="3" t="s">
        <v>298</v>
      </c>
      <c r="C19" s="3" t="s">
        <v>299</v>
      </c>
      <c r="D19" s="3" t="s">
        <v>265</v>
      </c>
    </row>
    <row r="20" spans="1:4" x14ac:dyDescent="0.2">
      <c r="A20" s="3" t="s">
        <v>300</v>
      </c>
      <c r="B20" s="3" t="s">
        <v>301</v>
      </c>
      <c r="C20" s="3" t="s">
        <v>302</v>
      </c>
      <c r="D20" s="3" t="s">
        <v>249</v>
      </c>
    </row>
    <row r="21" spans="1:4" x14ac:dyDescent="0.2">
      <c r="A21" s="3" t="s">
        <v>303</v>
      </c>
      <c r="B21" s="3" t="s">
        <v>304</v>
      </c>
      <c r="C21" s="3" t="s">
        <v>305</v>
      </c>
      <c r="D21" s="3" t="s">
        <v>249</v>
      </c>
    </row>
    <row r="22" spans="1:4" x14ac:dyDescent="0.2">
      <c r="A22" s="3" t="s">
        <v>306</v>
      </c>
      <c r="B22" s="3" t="s">
        <v>307</v>
      </c>
      <c r="C22" s="3" t="s">
        <v>308</v>
      </c>
      <c r="D22" s="3" t="s">
        <v>249</v>
      </c>
    </row>
    <row r="23" spans="1:4" x14ac:dyDescent="0.2">
      <c r="A23" s="3" t="s">
        <v>309</v>
      </c>
      <c r="B23" s="3" t="s">
        <v>310</v>
      </c>
      <c r="C23" s="3" t="s">
        <v>311</v>
      </c>
      <c r="D23" s="3" t="s">
        <v>265</v>
      </c>
    </row>
    <row r="24" spans="1:4" x14ac:dyDescent="0.2">
      <c r="A24" s="3" t="s">
        <v>312</v>
      </c>
      <c r="B24" s="3" t="s">
        <v>313</v>
      </c>
      <c r="C24" s="3" t="s">
        <v>314</v>
      </c>
      <c r="D24" s="3" t="s">
        <v>249</v>
      </c>
    </row>
    <row r="25" spans="1:4" x14ac:dyDescent="0.2">
      <c r="A25" s="3" t="s">
        <v>53</v>
      </c>
      <c r="B25" s="3" t="s">
        <v>315</v>
      </c>
      <c r="C25" s="3" t="s">
        <v>316</v>
      </c>
      <c r="D25" s="3" t="s">
        <v>265</v>
      </c>
    </row>
    <row r="26" spans="1:4" x14ac:dyDescent="0.2">
      <c r="A26" s="3" t="s">
        <v>317</v>
      </c>
      <c r="B26" s="3" t="s">
        <v>318</v>
      </c>
      <c r="C26" s="3" t="s">
        <v>319</v>
      </c>
      <c r="D26" s="3" t="s">
        <v>249</v>
      </c>
    </row>
    <row r="27" spans="1:4" x14ac:dyDescent="0.2">
      <c r="A27" s="3" t="s">
        <v>320</v>
      </c>
      <c r="B27" s="3" t="s">
        <v>321</v>
      </c>
      <c r="C27" s="3" t="s">
        <v>322</v>
      </c>
      <c r="D27" s="3" t="s">
        <v>249</v>
      </c>
    </row>
    <row r="28" spans="1:4" x14ac:dyDescent="0.2">
      <c r="A28" s="3" t="s">
        <v>323</v>
      </c>
      <c r="B28" s="3" t="s">
        <v>324</v>
      </c>
      <c r="C28" s="3" t="s">
        <v>325</v>
      </c>
      <c r="D28" s="3" t="s">
        <v>265</v>
      </c>
    </row>
    <row r="29" spans="1:4" x14ac:dyDescent="0.2">
      <c r="A29" s="3" t="s">
        <v>326</v>
      </c>
      <c r="B29" s="3" t="s">
        <v>327</v>
      </c>
      <c r="C29" s="3" t="s">
        <v>328</v>
      </c>
      <c r="D29" s="3" t="s">
        <v>249</v>
      </c>
    </row>
    <row r="30" spans="1:4" x14ac:dyDescent="0.2">
      <c r="A30" s="3" t="s">
        <v>329</v>
      </c>
      <c r="B30" s="3" t="s">
        <v>330</v>
      </c>
      <c r="C30" s="3" t="s">
        <v>331</v>
      </c>
      <c r="D30" s="3" t="s">
        <v>249</v>
      </c>
    </row>
    <row r="31" spans="1:4" x14ac:dyDescent="0.2">
      <c r="A31" s="3" t="s">
        <v>332</v>
      </c>
      <c r="B31" s="3" t="s">
        <v>333</v>
      </c>
      <c r="C31" s="3" t="s">
        <v>334</v>
      </c>
      <c r="D31" s="3" t="s">
        <v>265</v>
      </c>
    </row>
    <row r="32" spans="1:4" x14ac:dyDescent="0.2">
      <c r="A32" s="3" t="s">
        <v>335</v>
      </c>
      <c r="B32" s="3" t="s">
        <v>336</v>
      </c>
      <c r="C32" s="3" t="s">
        <v>337</v>
      </c>
      <c r="D32" s="3" t="s">
        <v>249</v>
      </c>
    </row>
    <row r="33" spans="1:4" x14ac:dyDescent="0.2">
      <c r="A33" s="3" t="s">
        <v>338</v>
      </c>
      <c r="B33" s="3" t="s">
        <v>339</v>
      </c>
      <c r="C33" s="3" t="s">
        <v>340</v>
      </c>
      <c r="D33" s="3" t="s">
        <v>249</v>
      </c>
    </row>
    <row r="34" spans="1:4" x14ac:dyDescent="0.2">
      <c r="A34" s="3" t="s">
        <v>341</v>
      </c>
      <c r="B34" s="3" t="s">
        <v>342</v>
      </c>
      <c r="C34" s="3" t="s">
        <v>343</v>
      </c>
      <c r="D34" s="3" t="s">
        <v>249</v>
      </c>
    </row>
    <row r="35" spans="1:4" x14ac:dyDescent="0.2">
      <c r="A35" s="3" t="s">
        <v>344</v>
      </c>
      <c r="B35" s="3" t="s">
        <v>345</v>
      </c>
      <c r="C35" s="3" t="s">
        <v>346</v>
      </c>
      <c r="D35" s="3" t="s">
        <v>249</v>
      </c>
    </row>
    <row r="36" spans="1:4" x14ac:dyDescent="0.2">
      <c r="A36" s="3" t="s">
        <v>347</v>
      </c>
      <c r="B36" s="3" t="s">
        <v>348</v>
      </c>
      <c r="C36" s="3" t="s">
        <v>349</v>
      </c>
      <c r="D36" s="3" t="s">
        <v>249</v>
      </c>
    </row>
    <row r="37" spans="1:4" x14ac:dyDescent="0.2">
      <c r="A37" s="3" t="s">
        <v>350</v>
      </c>
      <c r="B37" s="3" t="s">
        <v>351</v>
      </c>
      <c r="C37" s="3" t="s">
        <v>352</v>
      </c>
      <c r="D37" s="3" t="s">
        <v>249</v>
      </c>
    </row>
    <row r="38" spans="1:4" x14ac:dyDescent="0.2">
      <c r="A38" s="3" t="s">
        <v>353</v>
      </c>
      <c r="B38" s="3" t="s">
        <v>354</v>
      </c>
      <c r="C38" s="3" t="s">
        <v>355</v>
      </c>
      <c r="D38" s="3" t="s">
        <v>265</v>
      </c>
    </row>
    <row r="39" spans="1:4" x14ac:dyDescent="0.2">
      <c r="A39" s="3" t="s">
        <v>356</v>
      </c>
      <c r="B39" s="3" t="s">
        <v>357</v>
      </c>
      <c r="C39" s="3" t="s">
        <v>358</v>
      </c>
      <c r="D39" s="3" t="s">
        <v>265</v>
      </c>
    </row>
    <row r="40" spans="1:4" x14ac:dyDescent="0.2">
      <c r="A40" s="3" t="s">
        <v>359</v>
      </c>
      <c r="B40" s="3" t="s">
        <v>360</v>
      </c>
      <c r="C40" s="3" t="s">
        <v>361</v>
      </c>
      <c r="D40" s="3" t="s">
        <v>249</v>
      </c>
    </row>
    <row r="41" spans="1:4" x14ac:dyDescent="0.2">
      <c r="A41" s="3" t="s">
        <v>362</v>
      </c>
      <c r="B41" s="3" t="s">
        <v>363</v>
      </c>
      <c r="C41" s="3" t="s">
        <v>364</v>
      </c>
      <c r="D41" s="3" t="s">
        <v>249</v>
      </c>
    </row>
    <row r="42" spans="1:4" x14ac:dyDescent="0.2">
      <c r="A42" s="3" t="s">
        <v>365</v>
      </c>
      <c r="B42" s="3" t="s">
        <v>366</v>
      </c>
      <c r="C42" s="3" t="s">
        <v>367</v>
      </c>
      <c r="D42" s="3" t="s">
        <v>249</v>
      </c>
    </row>
    <row r="43" spans="1:4" x14ac:dyDescent="0.2">
      <c r="A43" s="3" t="s">
        <v>368</v>
      </c>
      <c r="B43" s="3" t="s">
        <v>369</v>
      </c>
      <c r="C43" s="3" t="s">
        <v>370</v>
      </c>
      <c r="D43" s="3" t="s">
        <v>249</v>
      </c>
    </row>
    <row r="44" spans="1:4" x14ac:dyDescent="0.2">
      <c r="A44" s="3" t="s">
        <v>371</v>
      </c>
      <c r="B44" s="3" t="s">
        <v>372</v>
      </c>
      <c r="C44" s="3" t="s">
        <v>373</v>
      </c>
      <c r="D44" s="3" t="s">
        <v>249</v>
      </c>
    </row>
    <row r="45" spans="1:4" x14ac:dyDescent="0.2">
      <c r="A45" s="3" t="s">
        <v>374</v>
      </c>
      <c r="B45" s="3" t="s">
        <v>375</v>
      </c>
      <c r="C45" s="3" t="s">
        <v>376</v>
      </c>
      <c r="D45" s="3" t="s">
        <v>249</v>
      </c>
    </row>
    <row r="46" spans="1:4" x14ac:dyDescent="0.2">
      <c r="A46" s="3" t="s">
        <v>377</v>
      </c>
      <c r="B46" s="3" t="s">
        <v>378</v>
      </c>
      <c r="C46" s="3" t="s">
        <v>379</v>
      </c>
      <c r="D46" s="3" t="s">
        <v>265</v>
      </c>
    </row>
    <row r="47" spans="1:4" x14ac:dyDescent="0.2">
      <c r="A47" s="3" t="s">
        <v>380</v>
      </c>
      <c r="B47" s="3" t="s">
        <v>381</v>
      </c>
      <c r="C47" s="3" t="s">
        <v>382</v>
      </c>
      <c r="D47" s="3" t="s">
        <v>249</v>
      </c>
    </row>
    <row r="48" spans="1:4" x14ac:dyDescent="0.2">
      <c r="A48" s="3" t="s">
        <v>383</v>
      </c>
      <c r="B48" s="3" t="s">
        <v>384</v>
      </c>
      <c r="C48" s="3" t="s">
        <v>385</v>
      </c>
      <c r="D48" s="3" t="s">
        <v>249</v>
      </c>
    </row>
    <row r="49" spans="1:4" x14ac:dyDescent="0.2">
      <c r="A49" s="3" t="s">
        <v>386</v>
      </c>
      <c r="B49" s="3" t="s">
        <v>387</v>
      </c>
      <c r="C49" s="3" t="s">
        <v>388</v>
      </c>
      <c r="D49" s="3" t="s">
        <v>265</v>
      </c>
    </row>
    <row r="50" spans="1:4" x14ac:dyDescent="0.2">
      <c r="A50" s="3" t="s">
        <v>174</v>
      </c>
      <c r="B50" s="3" t="s">
        <v>389</v>
      </c>
      <c r="C50" s="3" t="s">
        <v>390</v>
      </c>
      <c r="D50" s="3" t="s">
        <v>265</v>
      </c>
    </row>
    <row r="51" spans="1:4" x14ac:dyDescent="0.2">
      <c r="A51" s="3" t="s">
        <v>391</v>
      </c>
      <c r="B51" s="3" t="s">
        <v>392</v>
      </c>
      <c r="C51" s="3" t="s">
        <v>393</v>
      </c>
      <c r="D51" s="3" t="s">
        <v>249</v>
      </c>
    </row>
    <row r="52" spans="1:4" x14ac:dyDescent="0.2">
      <c r="A52" s="3" t="s">
        <v>394</v>
      </c>
      <c r="B52" s="3" t="s">
        <v>395</v>
      </c>
      <c r="C52" s="3" t="s">
        <v>396</v>
      </c>
      <c r="D52" s="3" t="s">
        <v>249</v>
      </c>
    </row>
    <row r="53" spans="1:4" x14ac:dyDescent="0.2">
      <c r="A53" s="3" t="s">
        <v>397</v>
      </c>
      <c r="B53" s="3" t="s">
        <v>398</v>
      </c>
      <c r="C53" s="3" t="s">
        <v>399</v>
      </c>
      <c r="D53" s="3" t="s">
        <v>265</v>
      </c>
    </row>
    <row r="54" spans="1:4" x14ac:dyDescent="0.2">
      <c r="A54" s="3" t="s">
        <v>400</v>
      </c>
      <c r="B54" s="3" t="s">
        <v>401</v>
      </c>
      <c r="C54" s="3" t="s">
        <v>402</v>
      </c>
      <c r="D54" s="3" t="s">
        <v>265</v>
      </c>
    </row>
    <row r="55" spans="1:4" x14ac:dyDescent="0.2">
      <c r="A55" s="3" t="s">
        <v>403</v>
      </c>
      <c r="B55" s="3" t="s">
        <v>404</v>
      </c>
      <c r="C55" s="3" t="s">
        <v>405</v>
      </c>
      <c r="D55" s="3" t="s">
        <v>265</v>
      </c>
    </row>
    <row r="56" spans="1:4" x14ac:dyDescent="0.2">
      <c r="A56" s="3" t="s">
        <v>406</v>
      </c>
      <c r="B56" s="3" t="s">
        <v>407</v>
      </c>
      <c r="C56" s="3" t="s">
        <v>408</v>
      </c>
      <c r="D56" s="3" t="s">
        <v>249</v>
      </c>
    </row>
    <row r="57" spans="1:4" x14ac:dyDescent="0.2">
      <c r="A57" s="3" t="s">
        <v>409</v>
      </c>
      <c r="B57" s="3" t="s">
        <v>410</v>
      </c>
      <c r="C57" s="3" t="s">
        <v>411</v>
      </c>
      <c r="D57" s="3" t="s">
        <v>249</v>
      </c>
    </row>
    <row r="58" spans="1:4" x14ac:dyDescent="0.2">
      <c r="A58" s="3" t="s">
        <v>412</v>
      </c>
      <c r="B58" s="3" t="s">
        <v>413</v>
      </c>
      <c r="C58" s="3" t="s">
        <v>414</v>
      </c>
      <c r="D58" s="3" t="s">
        <v>265</v>
      </c>
    </row>
    <row r="59" spans="1:4" x14ac:dyDescent="0.2">
      <c r="A59" s="3" t="s">
        <v>415</v>
      </c>
      <c r="B59" s="3" t="s">
        <v>416</v>
      </c>
      <c r="C59" s="3" t="s">
        <v>417</v>
      </c>
      <c r="D59" s="3" t="s">
        <v>249</v>
      </c>
    </row>
    <row r="60" spans="1:4" x14ac:dyDescent="0.2">
      <c r="A60" s="3" t="s">
        <v>418</v>
      </c>
      <c r="B60" s="3" t="s">
        <v>419</v>
      </c>
      <c r="C60" s="3" t="s">
        <v>420</v>
      </c>
      <c r="D60" s="3" t="s">
        <v>265</v>
      </c>
    </row>
    <row r="61" spans="1:4" x14ac:dyDescent="0.2">
      <c r="A61" s="3" t="s">
        <v>177</v>
      </c>
      <c r="B61" s="3" t="s">
        <v>421</v>
      </c>
      <c r="C61" s="3" t="s">
        <v>422</v>
      </c>
      <c r="D61" s="3" t="s">
        <v>249</v>
      </c>
    </row>
    <row r="62" spans="1:4" x14ac:dyDescent="0.2">
      <c r="A62" s="3" t="s">
        <v>176</v>
      </c>
      <c r="B62" s="3" t="s">
        <v>423</v>
      </c>
      <c r="C62" s="3" t="s">
        <v>422</v>
      </c>
      <c r="D62" s="3" t="s">
        <v>265</v>
      </c>
    </row>
    <row r="63" spans="1:4" x14ac:dyDescent="0.2">
      <c r="A63" s="3" t="s">
        <v>424</v>
      </c>
      <c r="B63" s="3" t="s">
        <v>425</v>
      </c>
      <c r="C63" s="3" t="s">
        <v>426</v>
      </c>
      <c r="D63" s="3" t="s">
        <v>265</v>
      </c>
    </row>
    <row r="64" spans="1:4" x14ac:dyDescent="0.2">
      <c r="A64" s="3" t="s">
        <v>427</v>
      </c>
      <c r="B64" s="3" t="s">
        <v>428</v>
      </c>
      <c r="C64" s="3" t="s">
        <v>429</v>
      </c>
      <c r="D64" s="3" t="s">
        <v>265</v>
      </c>
    </row>
    <row r="65" spans="1:4" x14ac:dyDescent="0.2">
      <c r="A65" s="4" t="s">
        <v>430</v>
      </c>
      <c r="B65" s="4" t="s">
        <v>431</v>
      </c>
      <c r="C65" s="3"/>
      <c r="D65" s="4" t="s">
        <v>249</v>
      </c>
    </row>
    <row r="66" spans="1:4" x14ac:dyDescent="0.2">
      <c r="A66" s="3" t="s">
        <v>432</v>
      </c>
      <c r="B66" s="3" t="s">
        <v>433</v>
      </c>
      <c r="C66" s="3" t="s">
        <v>434</v>
      </c>
      <c r="D66" s="3" t="s">
        <v>265</v>
      </c>
    </row>
    <row r="67" spans="1:4" x14ac:dyDescent="0.2">
      <c r="A67" s="3" t="s">
        <v>435</v>
      </c>
      <c r="B67" s="3" t="s">
        <v>436</v>
      </c>
      <c r="C67" s="3" t="s">
        <v>437</v>
      </c>
      <c r="D67" s="3" t="s">
        <v>265</v>
      </c>
    </row>
    <row r="68" spans="1:4" x14ac:dyDescent="0.2">
      <c r="A68" s="3" t="s">
        <v>438</v>
      </c>
      <c r="B68" s="3" t="s">
        <v>439</v>
      </c>
      <c r="C68" s="3" t="s">
        <v>440</v>
      </c>
      <c r="D68" s="3" t="s">
        <v>249</v>
      </c>
    </row>
    <row r="69" spans="1:4" x14ac:dyDescent="0.2">
      <c r="A69" s="3" t="s">
        <v>441</v>
      </c>
      <c r="B69" s="3" t="s">
        <v>442</v>
      </c>
      <c r="C69" s="3" t="s">
        <v>443</v>
      </c>
      <c r="D69" s="3" t="s">
        <v>249</v>
      </c>
    </row>
    <row r="70" spans="1:4" x14ac:dyDescent="0.2">
      <c r="A70" s="3" t="s">
        <v>444</v>
      </c>
      <c r="B70" s="3" t="s">
        <v>445</v>
      </c>
      <c r="C70" s="3" t="s">
        <v>446</v>
      </c>
      <c r="D70" s="3" t="s">
        <v>265</v>
      </c>
    </row>
    <row r="71" spans="1:4" x14ac:dyDescent="0.2">
      <c r="A71" s="4" t="s">
        <v>447</v>
      </c>
      <c r="B71" s="4" t="s">
        <v>448</v>
      </c>
      <c r="C71" s="3"/>
      <c r="D71" s="4" t="s">
        <v>249</v>
      </c>
    </row>
    <row r="72" spans="1:4" x14ac:dyDescent="0.2">
      <c r="A72" s="3" t="s">
        <v>192</v>
      </c>
      <c r="B72" s="3" t="s">
        <v>449</v>
      </c>
      <c r="C72" s="3" t="s">
        <v>450</v>
      </c>
      <c r="D72" s="3" t="s">
        <v>249</v>
      </c>
    </row>
    <row r="73" spans="1:4" x14ac:dyDescent="0.2">
      <c r="A73" s="3" t="s">
        <v>451</v>
      </c>
      <c r="B73" s="3" t="s">
        <v>452</v>
      </c>
      <c r="C73" s="3" t="s">
        <v>453</v>
      </c>
      <c r="D73" s="3" t="s">
        <v>265</v>
      </c>
    </row>
    <row r="74" spans="1:4" x14ac:dyDescent="0.2">
      <c r="A74" s="3" t="s">
        <v>454</v>
      </c>
      <c r="B74" s="3" t="s">
        <v>455</v>
      </c>
      <c r="C74" s="3" t="s">
        <v>456</v>
      </c>
      <c r="D74" s="3" t="s">
        <v>265</v>
      </c>
    </row>
    <row r="75" spans="1:4" x14ac:dyDescent="0.2">
      <c r="A75" s="3" t="s">
        <v>457</v>
      </c>
      <c r="B75" s="3" t="s">
        <v>458</v>
      </c>
      <c r="C75" s="3" t="s">
        <v>459</v>
      </c>
      <c r="D75" s="3" t="s">
        <v>265</v>
      </c>
    </row>
    <row r="76" spans="1:4" x14ac:dyDescent="0.2">
      <c r="A76" s="3" t="s">
        <v>460</v>
      </c>
      <c r="B76" s="3" t="s">
        <v>461</v>
      </c>
      <c r="C76" s="3" t="s">
        <v>462</v>
      </c>
      <c r="D76" s="3" t="s">
        <v>265</v>
      </c>
    </row>
    <row r="77" spans="1:4" x14ac:dyDescent="0.2">
      <c r="A77" s="3" t="s">
        <v>463</v>
      </c>
      <c r="B77" s="3" t="s">
        <v>464</v>
      </c>
      <c r="C77" s="3" t="s">
        <v>465</v>
      </c>
      <c r="D77" s="3" t="s">
        <v>249</v>
      </c>
    </row>
    <row r="78" spans="1:4" x14ac:dyDescent="0.2">
      <c r="A78" s="3" t="s">
        <v>466</v>
      </c>
      <c r="B78" s="3" t="s">
        <v>467</v>
      </c>
      <c r="C78" s="3" t="s">
        <v>468</v>
      </c>
      <c r="D78" s="3" t="s">
        <v>265</v>
      </c>
    </row>
    <row r="79" spans="1:4" x14ac:dyDescent="0.2">
      <c r="A79" s="3" t="s">
        <v>469</v>
      </c>
      <c r="B79" s="3" t="s">
        <v>470</v>
      </c>
      <c r="C79" s="3" t="s">
        <v>471</v>
      </c>
      <c r="D79" s="3" t="s">
        <v>265</v>
      </c>
    </row>
    <row r="80" spans="1:4" x14ac:dyDescent="0.2">
      <c r="A80" s="3" t="s">
        <v>472</v>
      </c>
      <c r="B80" s="3" t="s">
        <v>473</v>
      </c>
      <c r="C80" s="3" t="s">
        <v>474</v>
      </c>
      <c r="D80" s="3" t="s">
        <v>265</v>
      </c>
    </row>
    <row r="81" spans="1:4" x14ac:dyDescent="0.2">
      <c r="A81" s="3" t="s">
        <v>475</v>
      </c>
      <c r="B81" s="3" t="s">
        <v>476</v>
      </c>
      <c r="C81" s="3" t="s">
        <v>477</v>
      </c>
      <c r="D81" s="3" t="s">
        <v>265</v>
      </c>
    </row>
    <row r="82" spans="1:4" x14ac:dyDescent="0.2">
      <c r="A82" s="3" t="s">
        <v>478</v>
      </c>
      <c r="B82" s="3" t="s">
        <v>479</v>
      </c>
      <c r="C82" s="3" t="s">
        <v>480</v>
      </c>
      <c r="D82" s="3" t="s">
        <v>265</v>
      </c>
    </row>
    <row r="83" spans="1:4" x14ac:dyDescent="0.2">
      <c r="A83" s="3" t="s">
        <v>481</v>
      </c>
      <c r="B83" s="3" t="s">
        <v>482</v>
      </c>
      <c r="C83" s="3" t="s">
        <v>483</v>
      </c>
      <c r="D83" s="3" t="s">
        <v>249</v>
      </c>
    </row>
    <row r="84" spans="1:4" x14ac:dyDescent="0.2">
      <c r="A84" s="3" t="s">
        <v>484</v>
      </c>
      <c r="B84" s="3" t="s">
        <v>485</v>
      </c>
      <c r="C84" s="3" t="s">
        <v>486</v>
      </c>
      <c r="D84" s="3" t="s">
        <v>249</v>
      </c>
    </row>
    <row r="85" spans="1:4" x14ac:dyDescent="0.2">
      <c r="A85" s="3" t="s">
        <v>487</v>
      </c>
      <c r="B85" s="3" t="s">
        <v>488</v>
      </c>
      <c r="C85" s="3" t="s">
        <v>489</v>
      </c>
      <c r="D85" s="3" t="s">
        <v>249</v>
      </c>
    </row>
    <row r="86" spans="1:4" x14ac:dyDescent="0.2">
      <c r="A86" s="3" t="s">
        <v>490</v>
      </c>
      <c r="B86" s="3" t="s">
        <v>491</v>
      </c>
      <c r="C86" s="3" t="s">
        <v>492</v>
      </c>
      <c r="D86" s="3" t="s">
        <v>265</v>
      </c>
    </row>
    <row r="87" spans="1:4" x14ac:dyDescent="0.2">
      <c r="A87" s="3" t="s">
        <v>493</v>
      </c>
      <c r="B87" s="3" t="s">
        <v>494</v>
      </c>
      <c r="C87" s="3" t="s">
        <v>495</v>
      </c>
      <c r="D87" s="3" t="s">
        <v>265</v>
      </c>
    </row>
    <row r="88" spans="1:4" x14ac:dyDescent="0.2">
      <c r="A88" s="3" t="s">
        <v>496</v>
      </c>
      <c r="B88" s="3" t="s">
        <v>497</v>
      </c>
      <c r="C88" s="3" t="s">
        <v>498</v>
      </c>
      <c r="D88" s="3" t="s">
        <v>265</v>
      </c>
    </row>
    <row r="89" spans="1:4" x14ac:dyDescent="0.2">
      <c r="A89" s="3" t="s">
        <v>499</v>
      </c>
      <c r="B89" s="3" t="s">
        <v>500</v>
      </c>
      <c r="C89" s="3" t="s">
        <v>501</v>
      </c>
      <c r="D89" s="3" t="s">
        <v>249</v>
      </c>
    </row>
    <row r="90" spans="1:4" x14ac:dyDescent="0.2">
      <c r="A90" s="3" t="s">
        <v>502</v>
      </c>
      <c r="B90" s="3" t="s">
        <v>503</v>
      </c>
      <c r="C90" s="3" t="s">
        <v>504</v>
      </c>
      <c r="D90" s="3" t="s">
        <v>249</v>
      </c>
    </row>
    <row r="91" spans="1:4" x14ac:dyDescent="0.2">
      <c r="A91" s="3" t="s">
        <v>505</v>
      </c>
      <c r="B91" s="3" t="s">
        <v>506</v>
      </c>
      <c r="C91" s="3" t="s">
        <v>507</v>
      </c>
      <c r="D91" s="3" t="s">
        <v>249</v>
      </c>
    </row>
    <row r="92" spans="1:4" x14ac:dyDescent="0.2">
      <c r="A92" s="3" t="s">
        <v>508</v>
      </c>
      <c r="B92" s="3" t="s">
        <v>509</v>
      </c>
      <c r="C92" s="3" t="s">
        <v>510</v>
      </c>
      <c r="D92" s="3" t="s">
        <v>249</v>
      </c>
    </row>
    <row r="93" spans="1:4" x14ac:dyDescent="0.2">
      <c r="A93" s="3" t="s">
        <v>511</v>
      </c>
      <c r="B93" s="3" t="s">
        <v>512</v>
      </c>
      <c r="C93" s="3" t="s">
        <v>513</v>
      </c>
      <c r="D93" s="3" t="s">
        <v>249</v>
      </c>
    </row>
    <row r="94" spans="1:4" x14ac:dyDescent="0.2">
      <c r="A94" s="3" t="s">
        <v>514</v>
      </c>
      <c r="B94" s="3" t="s">
        <v>515</v>
      </c>
      <c r="C94" s="3" t="s">
        <v>516</v>
      </c>
      <c r="D94" s="3" t="s">
        <v>249</v>
      </c>
    </row>
    <row r="95" spans="1:4" x14ac:dyDescent="0.2">
      <c r="A95" s="3" t="s">
        <v>517</v>
      </c>
      <c r="B95" s="3" t="s">
        <v>518</v>
      </c>
      <c r="C95" s="3" t="s">
        <v>519</v>
      </c>
      <c r="D95" s="3" t="s">
        <v>249</v>
      </c>
    </row>
    <row r="96" spans="1:4" x14ac:dyDescent="0.2">
      <c r="A96" s="3" t="s">
        <v>520</v>
      </c>
      <c r="B96" s="3" t="s">
        <v>521</v>
      </c>
      <c r="C96" s="3" t="s">
        <v>522</v>
      </c>
      <c r="D96" s="3" t="s">
        <v>265</v>
      </c>
    </row>
    <row r="97" spans="1:4" x14ac:dyDescent="0.2">
      <c r="A97" s="3" t="s">
        <v>523</v>
      </c>
      <c r="B97" s="3" t="s">
        <v>524</v>
      </c>
      <c r="C97" s="3" t="s">
        <v>525</v>
      </c>
      <c r="D97" s="3" t="s">
        <v>249</v>
      </c>
    </row>
    <row r="98" spans="1:4" x14ac:dyDescent="0.2">
      <c r="A98" s="3" t="s">
        <v>526</v>
      </c>
      <c r="B98" s="3" t="s">
        <v>527</v>
      </c>
      <c r="C98" s="3" t="s">
        <v>528</v>
      </c>
      <c r="D98" s="3" t="s">
        <v>265</v>
      </c>
    </row>
    <row r="99" spans="1:4" x14ac:dyDescent="0.2">
      <c r="A99" s="3" t="s">
        <v>41</v>
      </c>
      <c r="B99" s="3" t="s">
        <v>529</v>
      </c>
      <c r="C99" s="3" t="s">
        <v>530</v>
      </c>
      <c r="D99" s="3" t="s">
        <v>265</v>
      </c>
    </row>
    <row r="100" spans="1:4" x14ac:dyDescent="0.2">
      <c r="A100" s="3" t="s">
        <v>531</v>
      </c>
      <c r="B100" s="3" t="s">
        <v>532</v>
      </c>
      <c r="C100" s="3" t="s">
        <v>533</v>
      </c>
      <c r="D100" s="3" t="s">
        <v>249</v>
      </c>
    </row>
    <row r="101" spans="1:4" x14ac:dyDescent="0.2">
      <c r="A101" s="3" t="s">
        <v>534</v>
      </c>
      <c r="B101" s="3" t="s">
        <v>535</v>
      </c>
      <c r="C101" s="3" t="s">
        <v>536</v>
      </c>
      <c r="D101" s="3" t="s">
        <v>249</v>
      </c>
    </row>
    <row r="102" spans="1:4" x14ac:dyDescent="0.2">
      <c r="A102" s="3" t="s">
        <v>537</v>
      </c>
      <c r="B102" s="3" t="s">
        <v>538</v>
      </c>
      <c r="C102" s="3" t="s">
        <v>539</v>
      </c>
      <c r="D102" s="3" t="s">
        <v>249</v>
      </c>
    </row>
    <row r="103" spans="1:4" x14ac:dyDescent="0.2">
      <c r="A103" s="3" t="s">
        <v>540</v>
      </c>
      <c r="B103" s="3" t="s">
        <v>541</v>
      </c>
      <c r="C103" s="3" t="s">
        <v>542</v>
      </c>
      <c r="D103" s="3" t="s">
        <v>265</v>
      </c>
    </row>
    <row r="104" spans="1:4" x14ac:dyDescent="0.2">
      <c r="A104" s="3" t="s">
        <v>543</v>
      </c>
      <c r="B104" s="3" t="s">
        <v>544</v>
      </c>
      <c r="C104" s="3" t="s">
        <v>545</v>
      </c>
      <c r="D104" s="3" t="s">
        <v>249</v>
      </c>
    </row>
    <row r="105" spans="1:4" x14ac:dyDescent="0.2">
      <c r="A105" s="3" t="s">
        <v>546</v>
      </c>
      <c r="B105" s="3" t="s">
        <v>547</v>
      </c>
      <c r="C105" s="3" t="s">
        <v>548</v>
      </c>
      <c r="D105" s="3" t="s">
        <v>249</v>
      </c>
    </row>
    <row r="106" spans="1:4" x14ac:dyDescent="0.2">
      <c r="A106" s="3" t="s">
        <v>549</v>
      </c>
      <c r="B106" s="3" t="s">
        <v>550</v>
      </c>
      <c r="C106" s="3" t="s">
        <v>551</v>
      </c>
      <c r="D106" s="3" t="s">
        <v>249</v>
      </c>
    </row>
    <row r="107" spans="1:4" x14ac:dyDescent="0.2">
      <c r="A107" s="3" t="s">
        <v>552</v>
      </c>
      <c r="B107" s="3" t="s">
        <v>553</v>
      </c>
      <c r="C107" s="3" t="s">
        <v>554</v>
      </c>
      <c r="D107" s="3" t="s">
        <v>249</v>
      </c>
    </row>
    <row r="108" spans="1:4" x14ac:dyDescent="0.2">
      <c r="A108" s="3" t="s">
        <v>230</v>
      </c>
      <c r="B108" s="3" t="s">
        <v>555</v>
      </c>
      <c r="C108" s="3" t="s">
        <v>556</v>
      </c>
      <c r="D108" s="3" t="s">
        <v>249</v>
      </c>
    </row>
    <row r="109" spans="1:4" x14ac:dyDescent="0.2">
      <c r="A109" s="3" t="s">
        <v>557</v>
      </c>
      <c r="B109" s="3" t="s">
        <v>558</v>
      </c>
      <c r="C109" s="3" t="s">
        <v>559</v>
      </c>
      <c r="D109" s="3" t="s">
        <v>249</v>
      </c>
    </row>
    <row r="110" spans="1:4" x14ac:dyDescent="0.2">
      <c r="A110" s="3" t="s">
        <v>560</v>
      </c>
      <c r="B110" s="3" t="s">
        <v>561</v>
      </c>
      <c r="C110" s="3" t="s">
        <v>562</v>
      </c>
      <c r="D110" s="3" t="s">
        <v>265</v>
      </c>
    </row>
    <row r="111" spans="1:4" x14ac:dyDescent="0.2">
      <c r="A111" s="3" t="s">
        <v>175</v>
      </c>
      <c r="B111" s="4" t="s">
        <v>563</v>
      </c>
      <c r="C111" s="3" t="s">
        <v>564</v>
      </c>
      <c r="D111" s="3" t="s">
        <v>265</v>
      </c>
    </row>
    <row r="112" spans="1:4" x14ac:dyDescent="0.2">
      <c r="A112" s="3" t="s">
        <v>565</v>
      </c>
      <c r="B112" s="3" t="s">
        <v>566</v>
      </c>
      <c r="C112" s="3" t="s">
        <v>567</v>
      </c>
      <c r="D112" s="3" t="s">
        <v>249</v>
      </c>
    </row>
    <row r="113" spans="1:4" x14ac:dyDescent="0.2">
      <c r="A113" s="3" t="s">
        <v>568</v>
      </c>
      <c r="B113" s="3" t="s">
        <v>566</v>
      </c>
      <c r="C113" s="3" t="s">
        <v>567</v>
      </c>
      <c r="D113" s="3" t="s">
        <v>249</v>
      </c>
    </row>
    <row r="114" spans="1:4" x14ac:dyDescent="0.2">
      <c r="A114" s="3" t="s">
        <v>569</v>
      </c>
      <c r="B114" s="3" t="s">
        <v>570</v>
      </c>
      <c r="C114" s="3" t="s">
        <v>571</v>
      </c>
      <c r="D114" s="3" t="s">
        <v>249</v>
      </c>
    </row>
    <row r="115" spans="1:4" x14ac:dyDescent="0.2">
      <c r="A115" s="3" t="s">
        <v>572</v>
      </c>
      <c r="B115" s="3" t="s">
        <v>573</v>
      </c>
      <c r="C115" s="3" t="s">
        <v>574</v>
      </c>
      <c r="D115" s="3" t="s">
        <v>249</v>
      </c>
    </row>
    <row r="116" spans="1:4" x14ac:dyDescent="0.2">
      <c r="A116" s="3" t="s">
        <v>575</v>
      </c>
      <c r="B116" s="3" t="s">
        <v>576</v>
      </c>
      <c r="C116" s="3" t="s">
        <v>577</v>
      </c>
      <c r="D116" s="3" t="s">
        <v>249</v>
      </c>
    </row>
    <row r="117" spans="1:4" x14ac:dyDescent="0.2">
      <c r="A117" s="3" t="s">
        <v>578</v>
      </c>
      <c r="B117" s="3" t="s">
        <v>579</v>
      </c>
      <c r="C117" s="3" t="s">
        <v>580</v>
      </c>
      <c r="D117" s="3" t="s">
        <v>249</v>
      </c>
    </row>
    <row r="118" spans="1:4" x14ac:dyDescent="0.2">
      <c r="A118" s="3" t="s">
        <v>581</v>
      </c>
      <c r="B118" s="3" t="s">
        <v>582</v>
      </c>
      <c r="C118" s="3" t="s">
        <v>583</v>
      </c>
      <c r="D118" s="3" t="s">
        <v>265</v>
      </c>
    </row>
    <row r="119" spans="1:4" x14ac:dyDescent="0.2">
      <c r="A119" s="3" t="s">
        <v>584</v>
      </c>
      <c r="B119" s="3" t="s">
        <v>585</v>
      </c>
      <c r="C119" s="3" t="s">
        <v>586</v>
      </c>
      <c r="D119" s="3" t="s">
        <v>265</v>
      </c>
    </row>
    <row r="120" spans="1:4" x14ac:dyDescent="0.2">
      <c r="A120" s="3" t="s">
        <v>587</v>
      </c>
      <c r="B120" s="3" t="s">
        <v>588</v>
      </c>
      <c r="C120" s="3" t="s">
        <v>589</v>
      </c>
      <c r="D120" s="3" t="s">
        <v>249</v>
      </c>
    </row>
    <row r="121" spans="1:4" x14ac:dyDescent="0.2">
      <c r="A121" s="3" t="s">
        <v>590</v>
      </c>
      <c r="B121" s="3" t="s">
        <v>591</v>
      </c>
      <c r="C121" s="3" t="s">
        <v>592</v>
      </c>
      <c r="D121" s="3" t="s">
        <v>249</v>
      </c>
    </row>
    <row r="122" spans="1:4" x14ac:dyDescent="0.2">
      <c r="A122" s="3" t="s">
        <v>593</v>
      </c>
      <c r="B122" s="3" t="s">
        <v>527</v>
      </c>
      <c r="C122" s="3" t="s">
        <v>528</v>
      </c>
      <c r="D122" s="3" t="s">
        <v>265</v>
      </c>
    </row>
    <row r="123" spans="1:4" x14ac:dyDescent="0.2">
      <c r="A123" s="4" t="s">
        <v>594</v>
      </c>
      <c r="B123" s="4" t="s">
        <v>448</v>
      </c>
      <c r="C123" s="4" t="s">
        <v>595</v>
      </c>
      <c r="D123" s="4" t="s">
        <v>249</v>
      </c>
    </row>
    <row r="124" spans="1:4" x14ac:dyDescent="0.2">
      <c r="A124" s="3" t="s">
        <v>596</v>
      </c>
      <c r="B124" s="3" t="s">
        <v>597</v>
      </c>
      <c r="C124" s="3" t="s">
        <v>598</v>
      </c>
      <c r="D124" s="3" t="s">
        <v>265</v>
      </c>
    </row>
    <row r="125" spans="1:4" x14ac:dyDescent="0.2">
      <c r="A125" s="3" t="s">
        <v>599</v>
      </c>
      <c r="B125" s="3" t="s">
        <v>600</v>
      </c>
      <c r="C125" s="3" t="s">
        <v>601</v>
      </c>
      <c r="D125" s="3" t="s">
        <v>249</v>
      </c>
    </row>
    <row r="126" spans="1:4" x14ac:dyDescent="0.2">
      <c r="A126" s="3" t="s">
        <v>602</v>
      </c>
      <c r="B126" s="3" t="s">
        <v>603</v>
      </c>
      <c r="C126" s="3" t="s">
        <v>604</v>
      </c>
      <c r="D126" s="3" t="s">
        <v>249</v>
      </c>
    </row>
    <row r="127" spans="1:4" x14ac:dyDescent="0.2">
      <c r="A127" s="3" t="s">
        <v>605</v>
      </c>
      <c r="B127" s="3" t="s">
        <v>606</v>
      </c>
      <c r="C127" s="3" t="s">
        <v>422</v>
      </c>
      <c r="D127" s="3" t="s">
        <v>249</v>
      </c>
    </row>
    <row r="128" spans="1:4" x14ac:dyDescent="0.2">
      <c r="A128" s="3" t="s">
        <v>607</v>
      </c>
      <c r="B128" s="3" t="s">
        <v>608</v>
      </c>
      <c r="C128" s="3" t="s">
        <v>609</v>
      </c>
      <c r="D128" s="3" t="s">
        <v>249</v>
      </c>
    </row>
    <row r="129" spans="1:4" x14ac:dyDescent="0.2">
      <c r="A129" s="3" t="s">
        <v>610</v>
      </c>
      <c r="B129" s="3" t="s">
        <v>611</v>
      </c>
      <c r="C129" s="3" t="s">
        <v>422</v>
      </c>
      <c r="D129" s="3" t="s">
        <v>265</v>
      </c>
    </row>
    <row r="130" spans="1:4" x14ac:dyDescent="0.2">
      <c r="A130" s="3" t="s">
        <v>612</v>
      </c>
      <c r="B130" s="3" t="s">
        <v>613</v>
      </c>
      <c r="C130" s="3" t="s">
        <v>614</v>
      </c>
      <c r="D130" s="3" t="s">
        <v>265</v>
      </c>
    </row>
    <row r="131" spans="1:4" x14ac:dyDescent="0.2">
      <c r="A131" s="3" t="s">
        <v>615</v>
      </c>
      <c r="B131" s="3" t="s">
        <v>616</v>
      </c>
      <c r="C131" s="3" t="s">
        <v>617</v>
      </c>
      <c r="D131" s="3" t="s">
        <v>249</v>
      </c>
    </row>
    <row r="132" spans="1:4" x14ac:dyDescent="0.2">
      <c r="A132" s="3" t="s">
        <v>618</v>
      </c>
      <c r="B132" s="3" t="s">
        <v>619</v>
      </c>
      <c r="C132" s="3" t="s">
        <v>620</v>
      </c>
      <c r="D132" s="3" t="s">
        <v>249</v>
      </c>
    </row>
    <row r="133" spans="1:4" x14ac:dyDescent="0.2">
      <c r="A133" s="3" t="s">
        <v>621</v>
      </c>
      <c r="B133" s="3" t="s">
        <v>622</v>
      </c>
      <c r="C133" s="3" t="s">
        <v>623</v>
      </c>
      <c r="D133" s="3" t="s">
        <v>265</v>
      </c>
    </row>
    <row r="134" spans="1:4" x14ac:dyDescent="0.2">
      <c r="A134" s="3" t="s">
        <v>624</v>
      </c>
      <c r="B134" s="3" t="s">
        <v>625</v>
      </c>
      <c r="C134" s="3" t="s">
        <v>626</v>
      </c>
      <c r="D134" s="3" t="s">
        <v>265</v>
      </c>
    </row>
    <row r="135" spans="1:4" x14ac:dyDescent="0.2">
      <c r="A135" s="3" t="s">
        <v>627</v>
      </c>
      <c r="B135" s="3" t="s">
        <v>628</v>
      </c>
      <c r="C135" s="3" t="s">
        <v>629</v>
      </c>
      <c r="D135" s="3" t="s">
        <v>249</v>
      </c>
    </row>
    <row r="136" spans="1:4" x14ac:dyDescent="0.2">
      <c r="A136" s="3" t="s">
        <v>630</v>
      </c>
      <c r="B136" s="3" t="s">
        <v>631</v>
      </c>
      <c r="C136" s="3" t="s">
        <v>450</v>
      </c>
      <c r="D136" s="3" t="s">
        <v>249</v>
      </c>
    </row>
    <row r="137" spans="1:4" x14ac:dyDescent="0.2">
      <c r="A137" s="3" t="s">
        <v>632</v>
      </c>
      <c r="B137" s="3" t="s">
        <v>633</v>
      </c>
      <c r="C137" s="3" t="s">
        <v>634</v>
      </c>
      <c r="D137" s="3" t="s">
        <v>265</v>
      </c>
    </row>
    <row r="138" spans="1:4" x14ac:dyDescent="0.2">
      <c r="A138" s="3" t="s">
        <v>635</v>
      </c>
      <c r="B138" s="3" t="s">
        <v>636</v>
      </c>
      <c r="C138" s="3" t="s">
        <v>637</v>
      </c>
      <c r="D138" s="3" t="s">
        <v>249</v>
      </c>
    </row>
    <row r="139" spans="1:4" x14ac:dyDescent="0.2">
      <c r="A139" s="3" t="s">
        <v>638</v>
      </c>
      <c r="B139" s="3" t="s">
        <v>639</v>
      </c>
      <c r="C139" s="3" t="s">
        <v>640</v>
      </c>
      <c r="D139" s="3" t="s">
        <v>249</v>
      </c>
    </row>
    <row r="140" spans="1:4" x14ac:dyDescent="0.2">
      <c r="A140" s="3" t="s">
        <v>641</v>
      </c>
      <c r="B140" s="3" t="s">
        <v>642</v>
      </c>
      <c r="C140" s="3" t="s">
        <v>643</v>
      </c>
      <c r="D140" s="3" t="s">
        <v>265</v>
      </c>
    </row>
    <row r="141" spans="1:4" x14ac:dyDescent="0.2">
      <c r="A141" s="3" t="s">
        <v>644</v>
      </c>
      <c r="B141" s="3" t="s">
        <v>645</v>
      </c>
      <c r="C141" s="3" t="s">
        <v>646</v>
      </c>
      <c r="D141" s="3" t="s">
        <v>249</v>
      </c>
    </row>
    <row r="142" spans="1:4" x14ac:dyDescent="0.2">
      <c r="A142" s="3" t="s">
        <v>647</v>
      </c>
      <c r="B142" s="3" t="s">
        <v>648</v>
      </c>
      <c r="C142" s="3" t="s">
        <v>649</v>
      </c>
      <c r="D142" s="3" t="s">
        <v>249</v>
      </c>
    </row>
    <row r="143" spans="1:4" x14ac:dyDescent="0.2">
      <c r="A143" s="3" t="s">
        <v>650</v>
      </c>
      <c r="B143" s="3" t="s">
        <v>651</v>
      </c>
      <c r="C143" s="3" t="s">
        <v>652</v>
      </c>
      <c r="D143" s="3" t="s">
        <v>265</v>
      </c>
    </row>
  </sheetData>
  <sheetProtection password="DBC9" sheet="1" objects="1" scenarios="1" selectLockedCells="1" selectUnlockedCells="1"/>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FF0000"/>
  </sheetPr>
  <dimension ref="A1:BM143"/>
  <sheetViews>
    <sheetView zoomScaleNormal="100" workbookViewId="0">
      <selection sqref="A1:XFD1048576"/>
    </sheetView>
  </sheetViews>
  <sheetFormatPr defaultColWidth="9.140625" defaultRowHeight="15" x14ac:dyDescent="0.25"/>
  <cols>
    <col min="1" max="1" width="9.140625" style="200" customWidth="1"/>
    <col min="2" max="2" width="12.140625" style="200" bestFit="1" customWidth="1"/>
    <col min="3" max="3" width="9.140625" style="201"/>
    <col min="4" max="8" width="9.140625" style="200"/>
    <col min="9" max="9" width="9.140625" style="202"/>
    <col min="10" max="10" width="10.28515625" style="200" bestFit="1" customWidth="1"/>
    <col min="11" max="11" width="6.42578125" style="200" customWidth="1"/>
    <col min="12" max="13" width="9.140625" style="204"/>
    <col min="14" max="14" width="8" style="205" customWidth="1"/>
    <col min="15" max="15" width="12.42578125" style="205" hidden="1" customWidth="1"/>
    <col min="16" max="16" width="19.7109375" style="206" hidden="1" customWidth="1"/>
    <col min="17" max="17" width="6.5703125" style="207" hidden="1" customWidth="1"/>
    <col min="18" max="18" width="6.42578125" style="208" hidden="1" customWidth="1"/>
    <col min="19" max="19" width="6.5703125" style="208" hidden="1" customWidth="1"/>
    <col min="20" max="21" width="7" style="203" hidden="1" customWidth="1"/>
    <col min="22" max="22" width="9.140625" style="209" hidden="1" customWidth="1"/>
    <col min="23" max="23" width="10.7109375" style="210" hidden="1" customWidth="1"/>
    <col min="24" max="24" width="10.28515625" style="210" hidden="1" customWidth="1"/>
    <col min="25" max="26" width="0" style="200" hidden="1" customWidth="1"/>
    <col min="27" max="27" width="0" style="201" hidden="1" customWidth="1"/>
    <col min="28" max="28" width="3.28515625" style="200" hidden="1" customWidth="1"/>
    <col min="29" max="29" width="0" style="200" hidden="1" customWidth="1"/>
    <col min="30" max="30" width="3.42578125" style="200" hidden="1" customWidth="1"/>
    <col min="31" max="56" width="0" style="200" hidden="1" customWidth="1"/>
    <col min="57" max="57" width="0" style="201" hidden="1" customWidth="1"/>
    <col min="58" max="58" width="9.140625" style="200"/>
    <col min="59" max="59" width="40.28515625" style="200" bestFit="1" customWidth="1"/>
    <col min="60" max="60" width="9.28515625" style="200" customWidth="1"/>
    <col min="61" max="61" width="8.85546875" style="200" bestFit="1" customWidth="1"/>
    <col min="62" max="62" width="9.28515625" style="200" customWidth="1"/>
    <col min="63" max="63" width="30.7109375" style="200" bestFit="1" customWidth="1"/>
    <col min="64" max="64" width="9.28515625" style="200" customWidth="1"/>
    <col min="65" max="65" width="28.5703125" style="200" bestFit="1" customWidth="1"/>
    <col min="66" max="16384" width="9.140625" style="200"/>
  </cols>
  <sheetData>
    <row r="1" spans="1:65" x14ac:dyDescent="0.25">
      <c r="A1" s="200" t="str">
        <f>SUBSTITUTE(IF(Customer_Details!K5="",CONCATENATE(Customer_Details!B5&amp;" : NO NAME SPECIFIED"),IF(Customer_Details!K6="",CONCATENATE(Customer_Details!B5&amp;" : "&amp;Customer_Details!K5),CONCATENATE(Customer_Details!B5&amp;" : "&amp;Customer_Details!K5&amp;" ("&amp;Customer_Details!K6&amp;")")))," *","")</f>
        <v>Woodland Property Name : Valley View Farm woods (1968113)</v>
      </c>
      <c r="J1" s="203" t="s">
        <v>243</v>
      </c>
      <c r="M1" s="204">
        <f>COUNT(L:L)</f>
        <v>0</v>
      </c>
      <c r="BG1" s="200" t="s">
        <v>653</v>
      </c>
      <c r="BI1" s="200" t="s">
        <v>654</v>
      </c>
      <c r="BK1" s="200" t="s">
        <v>655</v>
      </c>
      <c r="BM1" s="200" t="s">
        <v>656</v>
      </c>
    </row>
    <row r="2" spans="1:65" x14ac:dyDescent="0.2">
      <c r="J2" s="203" t="s">
        <v>228</v>
      </c>
      <c r="L2" s="474" t="s">
        <v>657</v>
      </c>
      <c r="M2" s="474"/>
      <c r="N2" s="211"/>
      <c r="O2" s="211"/>
      <c r="BG2" s="200" t="s">
        <v>658</v>
      </c>
      <c r="BI2" s="200" t="s">
        <v>659</v>
      </c>
      <c r="BK2" s="200" t="s">
        <v>660</v>
      </c>
      <c r="BM2" s="200" t="s">
        <v>661</v>
      </c>
    </row>
    <row r="3" spans="1:65" x14ac:dyDescent="0.2">
      <c r="J3" s="203" t="s">
        <v>53</v>
      </c>
      <c r="L3" s="474"/>
      <c r="M3" s="474"/>
      <c r="N3" s="211"/>
      <c r="O3" s="211"/>
      <c r="BG3" s="200" t="s">
        <v>662</v>
      </c>
      <c r="BI3" s="200" t="s">
        <v>663</v>
      </c>
      <c r="BK3" s="200" t="s">
        <v>664</v>
      </c>
      <c r="BM3" s="200" t="s">
        <v>665</v>
      </c>
    </row>
    <row r="4" spans="1:65" x14ac:dyDescent="0.2">
      <c r="J4" s="203" t="s">
        <v>47</v>
      </c>
      <c r="L4" s="474"/>
      <c r="M4" s="474"/>
      <c r="N4" s="211"/>
      <c r="O4" s="211"/>
      <c r="BG4" s="200" t="s">
        <v>666</v>
      </c>
      <c r="BK4" s="200" t="s">
        <v>667</v>
      </c>
      <c r="BM4" s="200" t="s">
        <v>668</v>
      </c>
    </row>
    <row r="5" spans="1:65" x14ac:dyDescent="0.2">
      <c r="J5" s="203" t="s">
        <v>49</v>
      </c>
      <c r="L5" s="474"/>
      <c r="M5" s="474"/>
      <c r="N5" s="211"/>
      <c r="O5" s="211"/>
      <c r="P5" s="212" t="s">
        <v>669</v>
      </c>
      <c r="BG5" s="200" t="s">
        <v>670</v>
      </c>
      <c r="BK5" s="200" t="s">
        <v>671</v>
      </c>
      <c r="BM5" s="200" t="s">
        <v>672</v>
      </c>
    </row>
    <row r="6" spans="1:65" x14ac:dyDescent="0.2">
      <c r="J6" s="203" t="s">
        <v>51</v>
      </c>
      <c r="L6" s="474"/>
      <c r="M6" s="474"/>
      <c r="N6" s="211"/>
      <c r="O6" s="211"/>
      <c r="BG6" s="200" t="s">
        <v>673</v>
      </c>
      <c r="BK6" s="200" t="s">
        <v>674</v>
      </c>
      <c r="BM6" s="200" t="s">
        <v>675</v>
      </c>
    </row>
    <row r="7" spans="1:65" x14ac:dyDescent="0.2">
      <c r="J7" s="203" t="s">
        <v>41</v>
      </c>
      <c r="L7" s="474"/>
      <c r="M7" s="474"/>
      <c r="N7" s="211"/>
      <c r="O7" s="211"/>
      <c r="BG7" s="200" t="s">
        <v>231</v>
      </c>
      <c r="BK7" s="200" t="s">
        <v>676</v>
      </c>
      <c r="BM7" s="200" t="s">
        <v>677</v>
      </c>
    </row>
    <row r="8" spans="1:65" x14ac:dyDescent="0.25">
      <c r="J8" s="203" t="s">
        <v>82</v>
      </c>
      <c r="N8" s="213"/>
      <c r="BG8" s="200" t="s">
        <v>678</v>
      </c>
      <c r="BK8" s="200" t="s">
        <v>679</v>
      </c>
      <c r="BM8" s="200" t="s">
        <v>680</v>
      </c>
    </row>
    <row r="9" spans="1:65" x14ac:dyDescent="0.25">
      <c r="Q9" s="214"/>
      <c r="BG9" s="200" t="s">
        <v>681</v>
      </c>
      <c r="BK9" s="200" t="s">
        <v>682</v>
      </c>
      <c r="BM9" s="200" t="s">
        <v>683</v>
      </c>
    </row>
    <row r="10" spans="1:65" s="215" customFormat="1" x14ac:dyDescent="0.25">
      <c r="C10" s="216"/>
      <c r="I10" s="217"/>
      <c r="L10" s="218"/>
      <c r="M10" s="218"/>
      <c r="N10" s="219"/>
      <c r="O10" s="220"/>
      <c r="P10" s="221"/>
      <c r="Q10" s="222"/>
      <c r="R10" s="223"/>
      <c r="S10" s="223"/>
      <c r="T10" s="224"/>
      <c r="U10" s="224"/>
      <c r="V10" s="225"/>
      <c r="W10" s="220"/>
      <c r="X10" s="226"/>
      <c r="AA10" s="227"/>
      <c r="BE10" s="227"/>
      <c r="BG10" s="200" t="s">
        <v>684</v>
      </c>
      <c r="BK10" s="215" t="s">
        <v>685</v>
      </c>
      <c r="BM10" s="215" t="s">
        <v>686</v>
      </c>
    </row>
    <row r="11" spans="1:65" x14ac:dyDescent="0.25">
      <c r="BK11" s="200" t="s">
        <v>687</v>
      </c>
      <c r="BM11" s="200" t="s">
        <v>688</v>
      </c>
    </row>
    <row r="12" spans="1:65" x14ac:dyDescent="0.25">
      <c r="BK12" s="200" t="s">
        <v>689</v>
      </c>
      <c r="BM12" s="200" t="s">
        <v>690</v>
      </c>
    </row>
    <row r="13" spans="1:65" x14ac:dyDescent="0.25">
      <c r="BK13" s="200" t="s">
        <v>691</v>
      </c>
      <c r="BM13" s="200" t="s">
        <v>692</v>
      </c>
    </row>
    <row r="14" spans="1:65" x14ac:dyDescent="0.25">
      <c r="BM14" s="200" t="s">
        <v>693</v>
      </c>
    </row>
    <row r="15" spans="1:65" x14ac:dyDescent="0.25">
      <c r="BM15" s="200" t="s">
        <v>694</v>
      </c>
    </row>
    <row r="16" spans="1:65" x14ac:dyDescent="0.25">
      <c r="BM16" s="200" t="s">
        <v>695</v>
      </c>
    </row>
    <row r="17" spans="65:65" x14ac:dyDescent="0.25">
      <c r="BM17" s="200" t="s">
        <v>696</v>
      </c>
    </row>
    <row r="18" spans="65:65" x14ac:dyDescent="0.25">
      <c r="BM18" s="200" t="s">
        <v>697</v>
      </c>
    </row>
    <row r="19" spans="65:65" x14ac:dyDescent="0.25">
      <c r="BM19" s="200" t="s">
        <v>698</v>
      </c>
    </row>
    <row r="20" spans="65:65" x14ac:dyDescent="0.25">
      <c r="BM20" s="200" t="s">
        <v>699</v>
      </c>
    </row>
    <row r="21" spans="65:65" x14ac:dyDescent="0.25">
      <c r="BM21" s="200" t="s">
        <v>700</v>
      </c>
    </row>
    <row r="22" spans="65:65" x14ac:dyDescent="0.25">
      <c r="BM22" s="200" t="s">
        <v>701</v>
      </c>
    </row>
    <row r="23" spans="65:65" x14ac:dyDescent="0.25">
      <c r="BM23" s="200" t="s">
        <v>702</v>
      </c>
    </row>
    <row r="24" spans="65:65" x14ac:dyDescent="0.25">
      <c r="BM24" s="200" t="s">
        <v>703</v>
      </c>
    </row>
    <row r="25" spans="65:65" x14ac:dyDescent="0.25">
      <c r="BM25" s="200" t="s">
        <v>704</v>
      </c>
    </row>
    <row r="26" spans="65:65" x14ac:dyDescent="0.25">
      <c r="BM26" s="200" t="s">
        <v>705</v>
      </c>
    </row>
    <row r="27" spans="65:65" x14ac:dyDescent="0.25">
      <c r="BM27" s="200" t="s">
        <v>706</v>
      </c>
    </row>
    <row r="28" spans="65:65" x14ac:dyDescent="0.25">
      <c r="BM28" s="200" t="s">
        <v>707</v>
      </c>
    </row>
    <row r="29" spans="65:65" x14ac:dyDescent="0.25">
      <c r="BM29" s="200" t="s">
        <v>708</v>
      </c>
    </row>
    <row r="30" spans="65:65" x14ac:dyDescent="0.25">
      <c r="BM30" s="200" t="s">
        <v>709</v>
      </c>
    </row>
    <row r="31" spans="65:65" x14ac:dyDescent="0.25">
      <c r="BM31" s="200" t="s">
        <v>710</v>
      </c>
    </row>
    <row r="32" spans="65:65" x14ac:dyDescent="0.25">
      <c r="BM32" s="200" t="s">
        <v>711</v>
      </c>
    </row>
    <row r="33" spans="65:65" x14ac:dyDescent="0.25">
      <c r="BM33" s="200" t="s">
        <v>712</v>
      </c>
    </row>
    <row r="34" spans="65:65" x14ac:dyDescent="0.25">
      <c r="BM34" s="200" t="s">
        <v>713</v>
      </c>
    </row>
    <row r="35" spans="65:65" x14ac:dyDescent="0.25">
      <c r="BM35" s="200" t="s">
        <v>714</v>
      </c>
    </row>
    <row r="36" spans="65:65" x14ac:dyDescent="0.25">
      <c r="BM36" s="200" t="s">
        <v>715</v>
      </c>
    </row>
    <row r="37" spans="65:65" x14ac:dyDescent="0.25">
      <c r="BM37" s="200" t="s">
        <v>716</v>
      </c>
    </row>
    <row r="38" spans="65:65" x14ac:dyDescent="0.25">
      <c r="BM38" s="200" t="s">
        <v>717</v>
      </c>
    </row>
    <row r="39" spans="65:65" x14ac:dyDescent="0.25">
      <c r="BM39" s="200" t="s">
        <v>718</v>
      </c>
    </row>
    <row r="40" spans="65:65" x14ac:dyDescent="0.25">
      <c r="BM40" s="200" t="s">
        <v>719</v>
      </c>
    </row>
    <row r="41" spans="65:65" x14ac:dyDescent="0.25">
      <c r="BM41" s="200" t="s">
        <v>720</v>
      </c>
    </row>
    <row r="42" spans="65:65" x14ac:dyDescent="0.25">
      <c r="BM42" s="200" t="s">
        <v>721</v>
      </c>
    </row>
    <row r="43" spans="65:65" x14ac:dyDescent="0.25">
      <c r="BM43" s="200" t="s">
        <v>722</v>
      </c>
    </row>
    <row r="44" spans="65:65" x14ac:dyDescent="0.25">
      <c r="BM44" s="200" t="s">
        <v>723</v>
      </c>
    </row>
    <row r="45" spans="65:65" x14ac:dyDescent="0.25">
      <c r="BM45" s="200" t="s">
        <v>724</v>
      </c>
    </row>
    <row r="46" spans="65:65" x14ac:dyDescent="0.25">
      <c r="BM46" s="200" t="s">
        <v>725</v>
      </c>
    </row>
    <row r="47" spans="65:65" x14ac:dyDescent="0.25">
      <c r="BM47" s="200" t="s">
        <v>726</v>
      </c>
    </row>
    <row r="48" spans="65:65" x14ac:dyDescent="0.25">
      <c r="BM48" s="200" t="s">
        <v>727</v>
      </c>
    </row>
    <row r="49" spans="65:65" x14ac:dyDescent="0.25">
      <c r="BM49" s="200" t="s">
        <v>728</v>
      </c>
    </row>
    <row r="50" spans="65:65" x14ac:dyDescent="0.25">
      <c r="BM50" s="200" t="s">
        <v>729</v>
      </c>
    </row>
    <row r="51" spans="65:65" x14ac:dyDescent="0.25">
      <c r="BM51" s="200" t="s">
        <v>730</v>
      </c>
    </row>
    <row r="52" spans="65:65" x14ac:dyDescent="0.25">
      <c r="BM52" s="200" t="s">
        <v>731</v>
      </c>
    </row>
    <row r="53" spans="65:65" x14ac:dyDescent="0.25">
      <c r="BM53" s="200" t="s">
        <v>732</v>
      </c>
    </row>
    <row r="54" spans="65:65" x14ac:dyDescent="0.25">
      <c r="BM54" s="200" t="s">
        <v>733</v>
      </c>
    </row>
    <row r="55" spans="65:65" x14ac:dyDescent="0.25">
      <c r="BM55" s="200" t="s">
        <v>734</v>
      </c>
    </row>
    <row r="56" spans="65:65" x14ac:dyDescent="0.25">
      <c r="BM56" s="200" t="s">
        <v>735</v>
      </c>
    </row>
    <row r="57" spans="65:65" x14ac:dyDescent="0.25">
      <c r="BM57" s="200" t="s">
        <v>736</v>
      </c>
    </row>
    <row r="58" spans="65:65" x14ac:dyDescent="0.25">
      <c r="BM58" s="200" t="s">
        <v>737</v>
      </c>
    </row>
    <row r="59" spans="65:65" x14ac:dyDescent="0.25">
      <c r="BM59" s="200" t="s">
        <v>738</v>
      </c>
    </row>
    <row r="60" spans="65:65" x14ac:dyDescent="0.25">
      <c r="BM60" s="200" t="s">
        <v>739</v>
      </c>
    </row>
    <row r="61" spans="65:65" x14ac:dyDescent="0.25">
      <c r="BM61" s="200" t="s">
        <v>740</v>
      </c>
    </row>
    <row r="62" spans="65:65" x14ac:dyDescent="0.25">
      <c r="BM62" s="200" t="s">
        <v>741</v>
      </c>
    </row>
    <row r="63" spans="65:65" x14ac:dyDescent="0.25">
      <c r="BM63" s="200" t="s">
        <v>742</v>
      </c>
    </row>
    <row r="64" spans="65:65" x14ac:dyDescent="0.25">
      <c r="BM64" s="200" t="s">
        <v>743</v>
      </c>
    </row>
    <row r="65" spans="65:65" x14ac:dyDescent="0.25">
      <c r="BM65" s="200" t="s">
        <v>744</v>
      </c>
    </row>
    <row r="66" spans="65:65" x14ac:dyDescent="0.25">
      <c r="BM66" s="200" t="s">
        <v>745</v>
      </c>
    </row>
    <row r="67" spans="65:65" x14ac:dyDescent="0.25">
      <c r="BM67" s="200" t="s">
        <v>746</v>
      </c>
    </row>
    <row r="68" spans="65:65" x14ac:dyDescent="0.25">
      <c r="BM68" s="200" t="s">
        <v>747</v>
      </c>
    </row>
    <row r="69" spans="65:65" x14ac:dyDescent="0.25">
      <c r="BM69" s="200" t="s">
        <v>748</v>
      </c>
    </row>
    <row r="70" spans="65:65" x14ac:dyDescent="0.25">
      <c r="BM70" s="200" t="s">
        <v>749</v>
      </c>
    </row>
    <row r="71" spans="65:65" x14ac:dyDescent="0.25">
      <c r="BM71" s="200" t="s">
        <v>750</v>
      </c>
    </row>
    <row r="72" spans="65:65" x14ac:dyDescent="0.25">
      <c r="BM72" s="200" t="s">
        <v>751</v>
      </c>
    </row>
    <row r="73" spans="65:65" x14ac:dyDescent="0.25">
      <c r="BM73" s="200" t="s">
        <v>752</v>
      </c>
    </row>
    <row r="74" spans="65:65" x14ac:dyDescent="0.25">
      <c r="BM74" s="200" t="s">
        <v>753</v>
      </c>
    </row>
    <row r="75" spans="65:65" x14ac:dyDescent="0.25">
      <c r="BM75" s="200" t="s">
        <v>754</v>
      </c>
    </row>
    <row r="76" spans="65:65" x14ac:dyDescent="0.25">
      <c r="BM76" s="200" t="s">
        <v>755</v>
      </c>
    </row>
    <row r="77" spans="65:65" x14ac:dyDescent="0.25">
      <c r="BM77" s="200" t="s">
        <v>756</v>
      </c>
    </row>
    <row r="78" spans="65:65" x14ac:dyDescent="0.25">
      <c r="BM78" s="200" t="s">
        <v>757</v>
      </c>
    </row>
    <row r="79" spans="65:65" x14ac:dyDescent="0.25">
      <c r="BM79" s="200" t="s">
        <v>758</v>
      </c>
    </row>
    <row r="80" spans="65:65" x14ac:dyDescent="0.25">
      <c r="BM80" s="200" t="s">
        <v>759</v>
      </c>
    </row>
    <row r="81" spans="65:65" x14ac:dyDescent="0.25">
      <c r="BM81" s="200" t="s">
        <v>760</v>
      </c>
    </row>
    <row r="82" spans="65:65" x14ac:dyDescent="0.25">
      <c r="BM82" s="200" t="s">
        <v>761</v>
      </c>
    </row>
    <row r="83" spans="65:65" x14ac:dyDescent="0.25">
      <c r="BM83" s="200" t="s">
        <v>762</v>
      </c>
    </row>
    <row r="84" spans="65:65" x14ac:dyDescent="0.25">
      <c r="BM84" s="200" t="s">
        <v>763</v>
      </c>
    </row>
    <row r="85" spans="65:65" x14ac:dyDescent="0.25">
      <c r="BM85" s="200" t="s">
        <v>764</v>
      </c>
    </row>
    <row r="86" spans="65:65" x14ac:dyDescent="0.25">
      <c r="BM86" s="200" t="s">
        <v>765</v>
      </c>
    </row>
    <row r="87" spans="65:65" x14ac:dyDescent="0.25">
      <c r="BM87" s="200" t="s">
        <v>766</v>
      </c>
    </row>
    <row r="88" spans="65:65" x14ac:dyDescent="0.25">
      <c r="BM88" s="200" t="s">
        <v>767</v>
      </c>
    </row>
    <row r="89" spans="65:65" x14ac:dyDescent="0.25">
      <c r="BM89" s="200" t="s">
        <v>768</v>
      </c>
    </row>
    <row r="90" spans="65:65" x14ac:dyDescent="0.25">
      <c r="BM90" s="200" t="s">
        <v>769</v>
      </c>
    </row>
    <row r="91" spans="65:65" x14ac:dyDescent="0.25">
      <c r="BM91" s="200" t="s">
        <v>770</v>
      </c>
    </row>
    <row r="92" spans="65:65" x14ac:dyDescent="0.25">
      <c r="BM92" s="200" t="s">
        <v>771</v>
      </c>
    </row>
    <row r="93" spans="65:65" x14ac:dyDescent="0.25">
      <c r="BM93" s="200" t="s">
        <v>772</v>
      </c>
    </row>
    <row r="94" spans="65:65" x14ac:dyDescent="0.25">
      <c r="BM94" s="200" t="s">
        <v>773</v>
      </c>
    </row>
    <row r="95" spans="65:65" x14ac:dyDescent="0.25">
      <c r="BM95" s="200" t="s">
        <v>774</v>
      </c>
    </row>
    <row r="96" spans="65:65" x14ac:dyDescent="0.25">
      <c r="BM96" s="200" t="s">
        <v>775</v>
      </c>
    </row>
    <row r="97" spans="65:65" x14ac:dyDescent="0.25">
      <c r="BM97" s="200" t="s">
        <v>776</v>
      </c>
    </row>
    <row r="98" spans="65:65" x14ac:dyDescent="0.25">
      <c r="BM98" s="200" t="s">
        <v>777</v>
      </c>
    </row>
    <row r="99" spans="65:65" x14ac:dyDescent="0.25">
      <c r="BM99" s="200" t="s">
        <v>778</v>
      </c>
    </row>
    <row r="100" spans="65:65" x14ac:dyDescent="0.25">
      <c r="BM100" s="200" t="s">
        <v>779</v>
      </c>
    </row>
    <row r="101" spans="65:65" x14ac:dyDescent="0.25">
      <c r="BM101" s="200" t="s">
        <v>780</v>
      </c>
    </row>
    <row r="102" spans="65:65" x14ac:dyDescent="0.25">
      <c r="BM102" s="200" t="s">
        <v>781</v>
      </c>
    </row>
    <row r="103" spans="65:65" x14ac:dyDescent="0.25">
      <c r="BM103" s="200" t="s">
        <v>782</v>
      </c>
    </row>
    <row r="104" spans="65:65" x14ac:dyDescent="0.25">
      <c r="BM104" s="200" t="s">
        <v>783</v>
      </c>
    </row>
    <row r="105" spans="65:65" x14ac:dyDescent="0.25">
      <c r="BM105" s="200" t="s">
        <v>784</v>
      </c>
    </row>
    <row r="106" spans="65:65" x14ac:dyDescent="0.25">
      <c r="BM106" s="200" t="s">
        <v>785</v>
      </c>
    </row>
    <row r="107" spans="65:65" x14ac:dyDescent="0.25">
      <c r="BM107" s="200" t="s">
        <v>786</v>
      </c>
    </row>
    <row r="108" spans="65:65" x14ac:dyDescent="0.25">
      <c r="BM108" s="200" t="s">
        <v>787</v>
      </c>
    </row>
    <row r="109" spans="65:65" x14ac:dyDescent="0.25">
      <c r="BM109" s="200" t="s">
        <v>788</v>
      </c>
    </row>
    <row r="110" spans="65:65" x14ac:dyDescent="0.25">
      <c r="BM110" s="200" t="s">
        <v>789</v>
      </c>
    </row>
    <row r="111" spans="65:65" x14ac:dyDescent="0.25">
      <c r="BM111" s="200" t="s">
        <v>790</v>
      </c>
    </row>
    <row r="112" spans="65:65" x14ac:dyDescent="0.25">
      <c r="BM112" s="200" t="s">
        <v>791</v>
      </c>
    </row>
    <row r="113" spans="65:65" x14ac:dyDescent="0.25">
      <c r="BM113" s="200" t="s">
        <v>792</v>
      </c>
    </row>
    <row r="114" spans="65:65" x14ac:dyDescent="0.25">
      <c r="BM114" s="200" t="s">
        <v>793</v>
      </c>
    </row>
    <row r="115" spans="65:65" x14ac:dyDescent="0.25">
      <c r="BM115" s="200" t="s">
        <v>794</v>
      </c>
    </row>
    <row r="116" spans="65:65" x14ac:dyDescent="0.25">
      <c r="BM116" s="200" t="s">
        <v>795</v>
      </c>
    </row>
    <row r="117" spans="65:65" x14ac:dyDescent="0.25">
      <c r="BM117" s="200" t="s">
        <v>796</v>
      </c>
    </row>
    <row r="118" spans="65:65" x14ac:dyDescent="0.25">
      <c r="BM118" s="200" t="s">
        <v>797</v>
      </c>
    </row>
    <row r="119" spans="65:65" x14ac:dyDescent="0.25">
      <c r="BM119" s="200" t="s">
        <v>798</v>
      </c>
    </row>
    <row r="120" spans="65:65" x14ac:dyDescent="0.25">
      <c r="BM120" s="200" t="s">
        <v>799</v>
      </c>
    </row>
    <row r="121" spans="65:65" x14ac:dyDescent="0.25">
      <c r="BM121" s="200" t="s">
        <v>800</v>
      </c>
    </row>
    <row r="122" spans="65:65" x14ac:dyDescent="0.25">
      <c r="BM122" s="200" t="s">
        <v>801</v>
      </c>
    </row>
    <row r="123" spans="65:65" x14ac:dyDescent="0.25">
      <c r="BM123" s="200" t="s">
        <v>802</v>
      </c>
    </row>
    <row r="124" spans="65:65" x14ac:dyDescent="0.25">
      <c r="BM124" s="200" t="s">
        <v>803</v>
      </c>
    </row>
    <row r="125" spans="65:65" x14ac:dyDescent="0.25">
      <c r="BM125" s="200" t="s">
        <v>804</v>
      </c>
    </row>
    <row r="126" spans="65:65" x14ac:dyDescent="0.25">
      <c r="BM126" s="200" t="s">
        <v>805</v>
      </c>
    </row>
    <row r="127" spans="65:65" x14ac:dyDescent="0.25">
      <c r="BM127" s="200" t="s">
        <v>806</v>
      </c>
    </row>
    <row r="128" spans="65:65" x14ac:dyDescent="0.25">
      <c r="BM128" s="200" t="s">
        <v>807</v>
      </c>
    </row>
    <row r="129" spans="65:65" x14ac:dyDescent="0.25">
      <c r="BM129" s="200" t="s">
        <v>808</v>
      </c>
    </row>
    <row r="130" spans="65:65" x14ac:dyDescent="0.25">
      <c r="BM130" s="200" t="s">
        <v>809</v>
      </c>
    </row>
    <row r="131" spans="65:65" x14ac:dyDescent="0.25">
      <c r="BM131" s="200" t="s">
        <v>810</v>
      </c>
    </row>
    <row r="132" spans="65:65" x14ac:dyDescent="0.25">
      <c r="BM132" s="200" t="s">
        <v>811</v>
      </c>
    </row>
    <row r="133" spans="65:65" x14ac:dyDescent="0.25">
      <c r="BM133" s="200" t="s">
        <v>812</v>
      </c>
    </row>
    <row r="134" spans="65:65" x14ac:dyDescent="0.25">
      <c r="BM134" s="200" t="s">
        <v>813</v>
      </c>
    </row>
    <row r="135" spans="65:65" x14ac:dyDescent="0.25">
      <c r="BM135" s="200" t="s">
        <v>814</v>
      </c>
    </row>
    <row r="136" spans="65:65" x14ac:dyDescent="0.25">
      <c r="BM136" s="200" t="s">
        <v>815</v>
      </c>
    </row>
    <row r="137" spans="65:65" x14ac:dyDescent="0.25">
      <c r="BM137" s="200" t="s">
        <v>816</v>
      </c>
    </row>
    <row r="138" spans="65:65" x14ac:dyDescent="0.25">
      <c r="BM138" s="200" t="s">
        <v>817</v>
      </c>
    </row>
    <row r="139" spans="65:65" x14ac:dyDescent="0.25">
      <c r="BM139" s="200" t="s">
        <v>818</v>
      </c>
    </row>
    <row r="140" spans="65:65" x14ac:dyDescent="0.25">
      <c r="BM140" s="200" t="s">
        <v>819</v>
      </c>
    </row>
    <row r="141" spans="65:65" x14ac:dyDescent="0.25">
      <c r="BM141" s="200" t="s">
        <v>820</v>
      </c>
    </row>
    <row r="142" spans="65:65" x14ac:dyDescent="0.25">
      <c r="BM142" s="200" t="s">
        <v>821</v>
      </c>
    </row>
    <row r="143" spans="65:65" x14ac:dyDescent="0.25">
      <c r="BM143" s="200" t="s">
        <v>822</v>
      </c>
    </row>
  </sheetData>
  <sheetProtection password="F83B" sheet="1" objects="1" scenarios="1" selectLockedCells="1" selectUnlockedCells="1"/>
  <mergeCells count="1">
    <mergeCell ref="L2:M7"/>
  </mergeCells>
  <pageMargins left="0.7" right="0.7" top="0.75" bottom="0.75" header="0.3" footer="0.3"/>
  <pageSetup paperSize="9" orientation="portrait" verticalDpi="0"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85281BDF5B83498BC2CAD65799D3A4" ma:contentTypeVersion="13" ma:contentTypeDescription="Create a new document." ma:contentTypeScope="" ma:versionID="9ac8809cf44237ea8d3b8f7546dc2602">
  <xsd:schema xmlns:xsd="http://www.w3.org/2001/XMLSchema" xmlns:xs="http://www.w3.org/2001/XMLSchema" xmlns:p="http://schemas.microsoft.com/office/2006/metadata/properties" xmlns:ns2="2e78adb4-074d-4429-b93a-82968f06d7ef" xmlns:ns3="63c5cd1d-6771-41da-bf93-0ebfc4f9d920" targetNamespace="http://schemas.microsoft.com/office/2006/metadata/properties" ma:root="true" ma:fieldsID="fc707cdb018f63efc0666f5567a82c2a" ns2:_="" ns3:_="">
    <xsd:import namespace="2e78adb4-074d-4429-b93a-82968f06d7ef"/>
    <xsd:import namespace="63c5cd1d-6771-41da-bf93-0ebfc4f9d9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78adb4-074d-4429-b93a-82968f06d7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44b88a2-1063-41c3-ba40-5f24348f805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3c5cd1d-6771-41da-bf93-0ebfc4f9d9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104ea19-2c14-4709-b1c2-d23d7bb258e4}" ma:internalName="TaxCatchAll" ma:showField="CatchAllData" ma:web="63c5cd1d-6771-41da-bf93-0ebfc4f9d9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e78adb4-074d-4429-b93a-82968f06d7ef">
      <Terms xmlns="http://schemas.microsoft.com/office/infopath/2007/PartnerControls"/>
    </lcf76f155ced4ddcb4097134ff3c332f>
    <TaxCatchAll xmlns="63c5cd1d-6771-41da-bf93-0ebfc4f9d920" xsi:nil="true"/>
  </documentManagement>
</p:properties>
</file>

<file path=customXml/itemProps1.xml><?xml version="1.0" encoding="utf-8"?>
<ds:datastoreItem xmlns:ds="http://schemas.openxmlformats.org/officeDocument/2006/customXml" ds:itemID="{B3F2EC58-B6B9-474C-97CF-42FCBF0136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78adb4-074d-4429-b93a-82968f06d7ef"/>
    <ds:schemaRef ds:uri="63c5cd1d-6771-41da-bf93-0ebfc4f9d9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2E89EA-D735-4F01-B6B8-9E597A91BDF2}">
  <ds:schemaRefs>
    <ds:schemaRef ds:uri="http://schemas.microsoft.com/sharepoint/v3/contenttype/forms"/>
  </ds:schemaRefs>
</ds:datastoreItem>
</file>

<file path=customXml/itemProps3.xml><?xml version="1.0" encoding="utf-8"?>
<ds:datastoreItem xmlns:ds="http://schemas.openxmlformats.org/officeDocument/2006/customXml" ds:itemID="{A6BF49D3-1F04-4EE4-9618-84C1D4099238}">
  <ds:schemaRefs>
    <ds:schemaRef ds:uri="http://schemas.microsoft.com/office/2006/metadata/properties"/>
    <ds:schemaRef ds:uri="http://schemas.microsoft.com/office/infopath/2007/PartnerControls"/>
    <ds:schemaRef ds:uri="2e78adb4-074d-4429-b93a-82968f06d7ef"/>
    <ds:schemaRef ds:uri="63c5cd1d-6771-41da-bf93-0ebfc4f9d9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Guidance</vt:lpstr>
      <vt:lpstr>Customer_Details</vt:lpstr>
      <vt:lpstr>Sub-Cpt Record</vt:lpstr>
      <vt:lpstr>Felling&amp;Restocking</vt:lpstr>
      <vt:lpstr>Work Programme</vt:lpstr>
      <vt:lpstr>Species List</vt:lpstr>
      <vt:lpstr>CODE</vt:lpstr>
      <vt:lpstr>AI11AI1000</vt:lpstr>
      <vt:lpstr>O11O1000</vt:lpstr>
      <vt:lpstr>'Felling&amp;Restocking'!Print_Titles</vt:lpstr>
      <vt:lpstr>'Sub-Cpt Record'!Print_Titles</vt:lpstr>
      <vt:lpstr>'Work Programme'!Print_Titles</vt:lpstr>
    </vt:vector>
  </TitlesOfParts>
  <Manager/>
  <Company>Forestry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Cooney, Nigel</dc:creator>
  <cp:keywords/>
  <dc:description/>
  <cp:lastModifiedBy>Roland Stonex business</cp:lastModifiedBy>
  <cp:revision/>
  <cp:lastPrinted>2025-08-01T11:36:30Z</cp:lastPrinted>
  <dcterms:created xsi:type="dcterms:W3CDTF">2005-11-07T12:01:02Z</dcterms:created>
  <dcterms:modified xsi:type="dcterms:W3CDTF">2025-10-08T11:10:08Z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5ad63538-a7d0-4d63-95ef-ceb71aab01ba_Enabled">
    <vt:lpwstr>true</vt:lpwstr>
  </property>
  <property fmtid="{D5CDD505-2E9C-101B-9397-08002B2CF9AE}" pid="4" name="MSIP_Label_5ad63538-a7d0-4d63-95ef-ceb71aab01ba_SetDate">
    <vt:lpwstr>2024-11-20T15:54:44Z</vt:lpwstr>
  </property>
  <property fmtid="{D5CDD505-2E9C-101B-9397-08002B2CF9AE}" pid="5" name="MSIP_Label_5ad63538-a7d0-4d63-95ef-ceb71aab01ba_Method">
    <vt:lpwstr>Standard</vt:lpwstr>
  </property>
  <property fmtid="{D5CDD505-2E9C-101B-9397-08002B2CF9AE}" pid="6" name="MSIP_Label_5ad63538-a7d0-4d63-95ef-ceb71aab01ba_Name">
    <vt:lpwstr>Official</vt:lpwstr>
  </property>
  <property fmtid="{D5CDD505-2E9C-101B-9397-08002B2CF9AE}" pid="7" name="MSIP_Label_5ad63538-a7d0-4d63-95ef-ceb71aab01ba_SiteId">
    <vt:lpwstr>05c525e9-f9e4-4ca2-8c55-e4740272c3bc</vt:lpwstr>
  </property>
  <property fmtid="{D5CDD505-2E9C-101B-9397-08002B2CF9AE}" pid="8" name="MSIP_Label_5ad63538-a7d0-4d63-95ef-ceb71aab01ba_ActionId">
    <vt:lpwstr>00eb30f2-30dd-48ad-b832-0e7808d9e109</vt:lpwstr>
  </property>
  <property fmtid="{D5CDD505-2E9C-101B-9397-08002B2CF9AE}" pid="9" name="MSIP_Label_5ad63538-a7d0-4d63-95ef-ceb71aab01ba_ContentBits">
    <vt:lpwstr>0</vt:lpwstr>
  </property>
  <property fmtid="{D5CDD505-2E9C-101B-9397-08002B2CF9AE}" pid="10" name="ContentTypeId">
    <vt:lpwstr>0x0101006685281BDF5B83498BC2CAD65799D3A4</vt:lpwstr>
  </property>
</Properties>
</file>